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10.10.12.220\maesawashokokai\Ｒ３奥州市事業継続給付金\前沢商工会申請様式\"/>
    </mc:Choice>
  </mc:AlternateContent>
  <xr:revisionPtr revIDLastSave="0" documentId="13_ncr:1_{6489C801-6066-42DE-8770-4199C56F5336}" xr6:coauthVersionLast="46" xr6:coauthVersionMax="46" xr10:uidLastSave="{00000000-0000-0000-0000-000000000000}"/>
  <bookViews>
    <workbookView xWindow="-108" yWindow="-108" windowWidth="23256" windowHeight="12576" xr2:uid="{00000000-000D-0000-FFFF-FFFF00000000}"/>
  </bookViews>
  <sheets>
    <sheet name="別紙１　申請額計算表" sheetId="9" r:id="rId1"/>
    <sheet name="リスト" sheetId="10" r:id="rId2"/>
  </sheets>
  <definedNames>
    <definedName name="_xlnm.Print_Area" localSheetId="0">'別紙１　申請額計算表'!$A$1:$AD$42</definedName>
  </definedNames>
  <calcPr calcId="191029"/>
</workbook>
</file>

<file path=xl/calcChain.xml><?xml version="1.0" encoding="utf-8"?>
<calcChain xmlns="http://schemas.openxmlformats.org/spreadsheetml/2006/main">
  <c r="M19" i="9" l="1"/>
  <c r="AG20" i="9"/>
  <c r="AG19" i="9"/>
  <c r="AG18" i="9"/>
  <c r="AH20" i="9"/>
  <c r="AH19" i="9"/>
  <c r="AH18" i="9"/>
  <c r="X19" i="9"/>
  <c r="AA19" i="9" s="1"/>
  <c r="X18" i="9"/>
  <c r="AA18" i="9" s="1"/>
  <c r="M18" i="9"/>
  <c r="X21" i="9"/>
  <c r="AA21" i="9" s="1"/>
  <c r="X22" i="9"/>
  <c r="AA22" i="9" s="1"/>
  <c r="X20" i="9"/>
  <c r="M21" i="9"/>
  <c r="M20" i="9"/>
  <c r="AE7" i="9"/>
  <c r="AF20" i="9" l="1"/>
  <c r="AF18" i="9"/>
  <c r="AF19" i="9"/>
  <c r="AA20" i="9"/>
  <c r="M22" i="9"/>
  <c r="AF21" i="9" l="1"/>
  <c r="G23" i="9" s="1"/>
  <c r="R23" i="9" l="1"/>
  <c r="X23" i="9" s="1"/>
  <c r="AI21" i="9"/>
  <c r="AA23" i="9" l="1"/>
  <c r="AE23" i="9" s="1"/>
  <c r="H25" i="9"/>
  <c r="H27" i="9"/>
  <c r="H29" i="9" s="1"/>
  <c r="AE29" i="9" s="1"/>
  <c r="AM24" i="9"/>
  <c r="AE25" i="9"/>
  <c r="AE30" i="9" l="1"/>
  <c r="U38" i="9" s="1"/>
  <c r="U36" i="9" l="1"/>
  <c r="U35" i="9"/>
  <c r="U33" i="9"/>
  <c r="U34" i="9"/>
  <c r="U37" i="9"/>
  <c r="G40" i="9" l="1"/>
</calcChain>
</file>

<file path=xl/sharedStrings.xml><?xml version="1.0" encoding="utf-8"?>
<sst xmlns="http://schemas.openxmlformats.org/spreadsheetml/2006/main" count="70" uniqueCount="53">
  <si>
    <t>円</t>
    <rPh sb="0" eb="1">
      <t>エン</t>
    </rPh>
    <phoneticPr fontId="1"/>
  </si>
  <si>
    <t>減少率</t>
    <rPh sb="0" eb="3">
      <t>ゲンショウリツ</t>
    </rPh>
    <phoneticPr fontId="1"/>
  </si>
  <si>
    <t>要件確認</t>
    <rPh sb="0" eb="2">
      <t>ヨウケン</t>
    </rPh>
    <rPh sb="2" eb="4">
      <t>カクニン</t>
    </rPh>
    <phoneticPr fontId="1"/>
  </si>
  <si>
    <t>■売上減少要件の確認</t>
    <rPh sb="1" eb="3">
      <t>ウリアゲ</t>
    </rPh>
    <rPh sb="3" eb="7">
      <t>ゲンショウヨウケン</t>
    </rPh>
    <rPh sb="8" eb="10">
      <t>カクニン</t>
    </rPh>
    <phoneticPr fontId="1"/>
  </si>
  <si>
    <t>住所</t>
    <rPh sb="0" eb="2">
      <t>ジュウショ</t>
    </rPh>
    <phoneticPr fontId="1"/>
  </si>
  <si>
    <t>■対象店舗の確認</t>
    <rPh sb="1" eb="3">
      <t>タイショウ</t>
    </rPh>
    <rPh sb="3" eb="5">
      <t>テンポ</t>
    </rPh>
    <rPh sb="6" eb="8">
      <t>カクニン</t>
    </rPh>
    <phoneticPr fontId="1"/>
  </si>
  <si>
    <t>TEL</t>
    <phoneticPr fontId="1"/>
  </si>
  <si>
    <t>50％以上</t>
    <rPh sb="3" eb="5">
      <t>イジョウ</t>
    </rPh>
    <phoneticPr fontId="1"/>
  </si>
  <si>
    <t>30％以上</t>
    <rPh sb="3" eb="5">
      <t>イジョウ</t>
    </rPh>
    <phoneticPr fontId="1"/>
  </si>
  <si>
    <t>別紙１（様式第１号関係）</t>
    <rPh sb="0" eb="2">
      <t>ベッシ</t>
    </rPh>
    <rPh sb="4" eb="6">
      <t>ヨウシキ</t>
    </rPh>
    <rPh sb="6" eb="7">
      <t>ダイ</t>
    </rPh>
    <rPh sb="8" eb="9">
      <t>ゴウ</t>
    </rPh>
    <rPh sb="9" eb="11">
      <t>カンケイ</t>
    </rPh>
    <phoneticPr fontId="1"/>
  </si>
  <si>
    <t>申請額計算表</t>
    <rPh sb="0" eb="3">
      <t>シンセイガク</t>
    </rPh>
    <rPh sb="3" eb="6">
      <t>ケイサンヒョウ</t>
    </rPh>
    <phoneticPr fontId="1"/>
  </si>
  <si>
    <t>前期合計(A)</t>
    <rPh sb="0" eb="2">
      <t>ゼンキ</t>
    </rPh>
    <rPh sb="2" eb="4">
      <t>ゴウケイ</t>
    </rPh>
    <phoneticPr fontId="1"/>
  </si>
  <si>
    <t>今期合計(B)</t>
    <rPh sb="0" eb="2">
      <t>コンキ</t>
    </rPh>
    <rPh sb="2" eb="4">
      <t>ゴウケイ</t>
    </rPh>
    <phoneticPr fontId="1"/>
  </si>
  <si>
    <r>
      <t>…　</t>
    </r>
    <r>
      <rPr>
        <u/>
        <sz val="10"/>
        <rFont val="ＭＳ 明朝"/>
        <family val="1"/>
        <charset val="128"/>
      </rPr>
      <t xml:space="preserve">前期合計（A）－ 今期合計（B) </t>
    </r>
    <rPh sb="2" eb="4">
      <t>ゼンキ</t>
    </rPh>
    <rPh sb="4" eb="6">
      <t>ゴウケイ</t>
    </rPh>
    <rPh sb="11" eb="13">
      <t>コンキ</t>
    </rPh>
    <rPh sb="13" eb="15">
      <t>ゴウケイ</t>
    </rPh>
    <phoneticPr fontId="1"/>
  </si>
  <si>
    <t>申請額（I）</t>
    <rPh sb="0" eb="2">
      <t>シンセイ</t>
    </rPh>
    <rPh sb="2" eb="3">
      <t>ガク</t>
    </rPh>
    <phoneticPr fontId="1"/>
  </si>
  <si>
    <t>該当要件に「○」</t>
    <rPh sb="0" eb="2">
      <t>ガイトウ</t>
    </rPh>
    <rPh sb="2" eb="4">
      <t>ヨウケン</t>
    </rPh>
    <phoneticPr fontId="1"/>
  </si>
  <si>
    <t>①R1.11～R2.3の連続する
　3か月売上（前年同期）</t>
    <rPh sb="12" eb="14">
      <t>レンゾク</t>
    </rPh>
    <rPh sb="20" eb="21">
      <t>ゲツ</t>
    </rPh>
    <rPh sb="21" eb="23">
      <t>ウリアゲ</t>
    </rPh>
    <rPh sb="24" eb="26">
      <t>ゼンネン</t>
    </rPh>
    <rPh sb="26" eb="28">
      <t>ドウキ</t>
    </rPh>
    <phoneticPr fontId="1"/>
  </si>
  <si>
    <t>②R2.11～R3.3の連続する
　3か月売上（今期）</t>
    <rPh sb="12" eb="14">
      <t>レンゾク</t>
    </rPh>
    <rPh sb="20" eb="21">
      <t>ゲツ</t>
    </rPh>
    <rPh sb="21" eb="23">
      <t>ウリアゲ</t>
    </rPh>
    <rPh sb="24" eb="26">
      <t>コンキ</t>
    </rPh>
    <phoneticPr fontId="1"/>
  </si>
  <si>
    <t>売上額の比較結果がマイナスになる場合には申請できません。</t>
    <rPh sb="0" eb="2">
      <t>ウリアゲ</t>
    </rPh>
    <rPh sb="2" eb="3">
      <t>ガク</t>
    </rPh>
    <rPh sb="4" eb="6">
      <t>ヒカク</t>
    </rPh>
    <rPh sb="6" eb="8">
      <t>ケッカ</t>
    </rPh>
    <rPh sb="16" eb="18">
      <t>バアイ</t>
    </rPh>
    <rPh sb="20" eb="22">
      <t>シンセイ</t>
    </rPh>
    <phoneticPr fontId="1"/>
  </si>
  <si>
    <t>（注意）</t>
    <rPh sb="1" eb="3">
      <t>チュウイ</t>
    </rPh>
    <phoneticPr fontId="1"/>
  </si>
  <si>
    <t>※申請にあたっては、1,000円未満は切り捨てます。</t>
    <rPh sb="1" eb="3">
      <t>シンセイ</t>
    </rPh>
    <rPh sb="15" eb="16">
      <t>エン</t>
    </rPh>
    <rPh sb="16" eb="18">
      <t>ミマン</t>
    </rPh>
    <rPh sb="19" eb="20">
      <t>キ</t>
    </rPh>
    <rPh sb="21" eb="22">
      <t>ス</t>
    </rPh>
    <phoneticPr fontId="1"/>
  </si>
  <si>
    <t>円</t>
    <rPh sb="0" eb="1">
      <t>エン</t>
    </rPh>
    <phoneticPr fontId="1"/>
  </si>
  <si>
    <t>１０万円未満</t>
    <rPh sb="2" eb="3">
      <t>マン</t>
    </rPh>
    <rPh sb="3" eb="4">
      <t>エン</t>
    </rPh>
    <rPh sb="4" eb="6">
      <t>ミマン</t>
    </rPh>
    <phoneticPr fontId="1"/>
  </si>
  <si>
    <t>１０万円以上１００万円未満</t>
    <rPh sb="2" eb="3">
      <t>マン</t>
    </rPh>
    <rPh sb="3" eb="4">
      <t>エン</t>
    </rPh>
    <rPh sb="4" eb="6">
      <t>イジョウ</t>
    </rPh>
    <rPh sb="9" eb="10">
      <t>マン</t>
    </rPh>
    <rPh sb="10" eb="11">
      <t>エン</t>
    </rPh>
    <rPh sb="11" eb="13">
      <t>ミマン</t>
    </rPh>
    <phoneticPr fontId="1"/>
  </si>
  <si>
    <t>50%以上</t>
    <rPh sb="3" eb="5">
      <t>イジョウ</t>
    </rPh>
    <phoneticPr fontId="1"/>
  </si>
  <si>
    <t>30%以上
50％未満</t>
    <rPh sb="3" eb="5">
      <t>イジョウ</t>
    </rPh>
    <rPh sb="9" eb="11">
      <t>ミマン</t>
    </rPh>
    <phoneticPr fontId="1"/>
  </si>
  <si>
    <t>１００万円以上</t>
    <rPh sb="3" eb="5">
      <t>マンエン</t>
    </rPh>
    <rPh sb="5" eb="7">
      <t>イジョウ</t>
    </rPh>
    <phoneticPr fontId="1"/>
  </si>
  <si>
    <t>(C）</t>
    <phoneticPr fontId="1"/>
  </si>
  <si>
    <t>該当</t>
    <rPh sb="0" eb="2">
      <t>ガイトウ</t>
    </rPh>
    <phoneticPr fontId="1"/>
  </si>
  <si>
    <t>３か月売上
減少額（D）</t>
    <rPh sb="2" eb="3">
      <t>ゲツ</t>
    </rPh>
    <rPh sb="3" eb="5">
      <t>ウリアゲ</t>
    </rPh>
    <rPh sb="6" eb="8">
      <t>ゲンショウ</t>
    </rPh>
    <rPh sb="8" eb="9">
      <t>ガク</t>
    </rPh>
    <phoneticPr fontId="1"/>
  </si>
  <si>
    <t>３か月売上
減少率（C）</t>
    <rPh sb="2" eb="3">
      <t>ゲツ</t>
    </rPh>
    <rPh sb="3" eb="5">
      <t>ウリアゲ</t>
    </rPh>
    <rPh sb="6" eb="8">
      <t>ゲンショウ</t>
    </rPh>
    <rPh sb="8" eb="9">
      <t>リツ</t>
    </rPh>
    <phoneticPr fontId="1"/>
  </si>
  <si>
    <t>３か月平均売上高減少額（E）</t>
    <rPh sb="2" eb="3">
      <t>ガツ</t>
    </rPh>
    <rPh sb="3" eb="5">
      <t>ヘイキン</t>
    </rPh>
    <rPh sb="5" eb="7">
      <t>ウリアゲ</t>
    </rPh>
    <rPh sb="7" eb="8">
      <t>ダカ</t>
    </rPh>
    <rPh sb="8" eb="10">
      <t>ゲンショウ</t>
    </rPh>
    <rPh sb="10" eb="11">
      <t>ガク</t>
    </rPh>
    <phoneticPr fontId="1"/>
  </si>
  <si>
    <t>３か月売上高減少率（C）</t>
    <rPh sb="2" eb="3">
      <t>ガツ</t>
    </rPh>
    <rPh sb="3" eb="5">
      <t>ウリアゲ</t>
    </rPh>
    <rPh sb="5" eb="6">
      <t>タカ</t>
    </rPh>
    <rPh sb="6" eb="8">
      <t>ゲンショウ</t>
    </rPh>
    <rPh sb="8" eb="9">
      <t>リツ</t>
    </rPh>
    <phoneticPr fontId="1"/>
  </si>
  <si>
    <t>※売上は、上記■対象店舗の確認に記載した店舗の売上を記入してください。</t>
    <rPh sb="1" eb="3">
      <t>ウリアゲ</t>
    </rPh>
    <rPh sb="5" eb="7">
      <t>ジョウキ</t>
    </rPh>
    <rPh sb="8" eb="12">
      <t>タイショウテンポ</t>
    </rPh>
    <rPh sb="13" eb="15">
      <t>カクニン</t>
    </rPh>
    <rPh sb="16" eb="18">
      <t>キサイ</t>
    </rPh>
    <rPh sb="20" eb="22">
      <t>テンポ</t>
    </rPh>
    <rPh sb="23" eb="25">
      <t>ウリアゲ</t>
    </rPh>
    <rPh sb="26" eb="28">
      <t>キニュウ</t>
    </rPh>
    <phoneticPr fontId="1"/>
  </si>
  <si>
    <t>部分のみ記載して下さい</t>
    <rPh sb="0" eb="2">
      <t>ブブン</t>
    </rPh>
    <rPh sb="4" eb="6">
      <t>キサイ</t>
    </rPh>
    <rPh sb="8" eb="9">
      <t>クダ</t>
    </rPh>
    <phoneticPr fontId="1"/>
  </si>
  <si>
    <t>店舗等名称</t>
    <rPh sb="0" eb="2">
      <t>テンポ</t>
    </rPh>
    <rPh sb="2" eb="3">
      <t>ナド</t>
    </rPh>
    <rPh sb="3" eb="5">
      <t>メイショウ</t>
    </rPh>
    <phoneticPr fontId="1"/>
  </si>
  <si>
    <t xml:space="preserve">　　注1　業種は奥州市中小企業事業継続給付金募集要項の対象事業一覧より選択してください。
</t>
    <rPh sb="2" eb="3">
      <t>チュウ</t>
    </rPh>
    <rPh sb="8" eb="10">
      <t>オウシュウ</t>
    </rPh>
    <rPh sb="10" eb="11">
      <t>シ</t>
    </rPh>
    <rPh sb="11" eb="22">
      <t>チュウショウキギョウジギョウケイゾクキュウフキン</t>
    </rPh>
    <rPh sb="22" eb="26">
      <t>ボシュウヨウコウ</t>
    </rPh>
    <rPh sb="27" eb="31">
      <t>タイショウジギョウ</t>
    </rPh>
    <rPh sb="31" eb="33">
      <t>イチラン</t>
    </rPh>
    <rPh sb="35" eb="37">
      <t>センタク</t>
    </rPh>
    <phoneticPr fontId="1"/>
  </si>
  <si>
    <r>
      <t>…　３か月売上減少額</t>
    </r>
    <r>
      <rPr>
        <u/>
        <sz val="10"/>
        <rFont val="ＭＳ 明朝"/>
        <family val="1"/>
        <charset val="128"/>
      </rPr>
      <t xml:space="preserve">（D）÷ ３ </t>
    </r>
    <rPh sb="4" eb="5">
      <t>ゲツ</t>
    </rPh>
    <rPh sb="5" eb="7">
      <t>ウリアゲ</t>
    </rPh>
    <rPh sb="7" eb="10">
      <t>ゲンショウガク</t>
    </rPh>
    <phoneticPr fontId="1"/>
  </si>
  <si>
    <t>※小数点以下は切捨て</t>
    <rPh sb="1" eb="6">
      <t>ショウスウテンイカ</t>
    </rPh>
    <rPh sb="7" eb="9">
      <t>キリス</t>
    </rPh>
    <phoneticPr fontId="1"/>
  </si>
  <si>
    <t>■給付金額の確認【上記３か月売上減少率（C）及び3か月平均売上減少額（E）に該当する欄に「○」</t>
    <rPh sb="1" eb="4">
      <t>キュウフキン</t>
    </rPh>
    <rPh sb="4" eb="5">
      <t>ガク</t>
    </rPh>
    <rPh sb="6" eb="8">
      <t>カクニン</t>
    </rPh>
    <rPh sb="9" eb="11">
      <t>ジョウキ</t>
    </rPh>
    <rPh sb="22" eb="23">
      <t>オヨ</t>
    </rPh>
    <rPh sb="38" eb="40">
      <t>ガイトウ</t>
    </rPh>
    <rPh sb="42" eb="43">
      <t>ラン</t>
    </rPh>
    <phoneticPr fontId="1"/>
  </si>
  <si>
    <t>…   上記「給付金の確認」に該当する欄に応じた給付額</t>
    <rPh sb="7" eb="9">
      <t>キュウフ</t>
    </rPh>
    <rPh sb="9" eb="10">
      <t>キン</t>
    </rPh>
    <rPh sb="11" eb="13">
      <t>カクニン</t>
    </rPh>
    <rPh sb="15" eb="17">
      <t>ガイトウ</t>
    </rPh>
    <rPh sb="19" eb="20">
      <t>ラン</t>
    </rPh>
    <rPh sb="21" eb="22">
      <t>オウ</t>
    </rPh>
    <rPh sb="24" eb="26">
      <t>キュウフ</t>
    </rPh>
    <rPh sb="26" eb="27">
      <t>ガク</t>
    </rPh>
    <phoneticPr fontId="1"/>
  </si>
  <si>
    <t>※該当要件に「○」</t>
    <rPh sb="1" eb="3">
      <t>ガイトウ</t>
    </rPh>
    <rPh sb="3" eb="5">
      <t>ヨウケン</t>
    </rPh>
    <phoneticPr fontId="1"/>
  </si>
  <si>
    <t>3か月平均
売上減少額（E）</t>
    <rPh sb="2" eb="3">
      <t>ガツ</t>
    </rPh>
    <rPh sb="3" eb="5">
      <t>ヘイキン</t>
    </rPh>
    <rPh sb="6" eb="8">
      <t>ウリアゲ</t>
    </rPh>
    <rPh sb="8" eb="10">
      <t>ゲンショウ</t>
    </rPh>
    <rPh sb="10" eb="11">
      <t>ガク</t>
    </rPh>
    <phoneticPr fontId="1"/>
  </si>
  <si>
    <t>　給付額</t>
    <rPh sb="1" eb="3">
      <t>キュウフ</t>
    </rPh>
    <rPh sb="3" eb="4">
      <t>ガク</t>
    </rPh>
    <phoneticPr fontId="1"/>
  </si>
  <si>
    <t>【奥州市】</t>
    <phoneticPr fontId="1"/>
  </si>
  <si>
    <t>【複数店舗を有する場合、店舗毎に記載して下さい。】</t>
    <rPh sb="1" eb="3">
      <t>フクスウ</t>
    </rPh>
    <rPh sb="3" eb="5">
      <t>テンポ</t>
    </rPh>
    <rPh sb="6" eb="7">
      <t>ユウ</t>
    </rPh>
    <rPh sb="9" eb="11">
      <t>バアイ</t>
    </rPh>
    <rPh sb="12" eb="14">
      <t>テンポ</t>
    </rPh>
    <rPh sb="14" eb="15">
      <t>ゴト</t>
    </rPh>
    <rPh sb="16" eb="18">
      <t>キサイ</t>
    </rPh>
    <rPh sb="20" eb="21">
      <t>クダ</t>
    </rPh>
    <phoneticPr fontId="1"/>
  </si>
  <si>
    <t>奥州市　</t>
    <rPh sb="0" eb="3">
      <t>オウシュウシ</t>
    </rPh>
    <phoneticPr fontId="1"/>
  </si>
  <si>
    <t>■業種</t>
    <rPh sb="1" eb="3">
      <t>ギョウシュ</t>
    </rPh>
    <phoneticPr fontId="1"/>
  </si>
  <si>
    <t>前年同期</t>
    <rPh sb="0" eb="4">
      <t>ゼンネンドウキ</t>
    </rPh>
    <phoneticPr fontId="1"/>
  </si>
  <si>
    <t>今期</t>
    <rPh sb="0" eb="2">
      <t>コンキ</t>
    </rPh>
    <phoneticPr fontId="1"/>
  </si>
  <si>
    <t>前年同期</t>
    <rPh sb="0" eb="4">
      <t>ゼンネンドウキ</t>
    </rPh>
    <phoneticPr fontId="1"/>
  </si>
  <si>
    <t>今期</t>
    <rPh sb="0" eb="2">
      <t>コンキ</t>
    </rPh>
    <phoneticPr fontId="1"/>
  </si>
  <si>
    <t>減少額</t>
    <rPh sb="0" eb="3">
      <t>ゲンショウガク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</si>
</sst>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411]ggge&quot;年&quot;m&quot;月&quot;"/>
    <numFmt numFmtId="178" formatCode="#,##0_ ;[Red]\-#,##0\ "/>
  </numFmts>
  <fonts count="28" x14ac:knownFonts="1">
    <font>
      <sz val="10"/>
      <color rgb="FF000000"/>
      <name val="Times New Roman"/>
      <charset val="204"/>
    </font>
    <font>
      <sz val="6"/>
      <name val="ＭＳ Ｐゴシック"/>
      <family val="3"/>
      <charset val="128"/>
    </font>
    <font>
      <sz val="10"/>
      <color rgb="FF000000"/>
      <name val="Times New Roman"/>
      <family val="1"/>
    </font>
    <font>
      <sz val="10"/>
      <name val="ＭＳ 明朝"/>
      <family val="1"/>
      <charset val="128"/>
    </font>
    <font>
      <sz val="8"/>
      <name val="ＭＳ 明朝"/>
      <family val="1"/>
      <charset val="128"/>
    </font>
    <font>
      <sz val="12"/>
      <name val="ＭＳ 明朝"/>
      <family val="1"/>
      <charset val="128"/>
    </font>
    <font>
      <sz val="11"/>
      <name val="ＭＳ 明朝"/>
      <family val="1"/>
      <charset val="128"/>
    </font>
    <font>
      <sz val="10"/>
      <color rgb="FF000000"/>
      <name val="Times New Roman"/>
      <family val="1"/>
    </font>
    <font>
      <b/>
      <sz val="10"/>
      <name val="ＭＳ 明朝"/>
      <family val="1"/>
      <charset val="128"/>
    </font>
    <font>
      <sz val="10.5"/>
      <name val="ＭＳ ゴシック"/>
      <family val="3"/>
      <charset val="128"/>
    </font>
    <font>
      <sz val="11"/>
      <name val="ＭＳ ゴシック"/>
      <family val="3"/>
      <charset val="128"/>
    </font>
    <font>
      <sz val="10"/>
      <name val="ＭＳ ゴシック"/>
      <family val="3"/>
      <charset val="128"/>
    </font>
    <font>
      <sz val="9"/>
      <name val="ＭＳ 明朝"/>
      <family val="1"/>
      <charset val="128"/>
    </font>
    <font>
      <u/>
      <sz val="10"/>
      <name val="ＭＳ 明朝"/>
      <family val="1"/>
      <charset val="128"/>
    </font>
    <font>
      <b/>
      <sz val="10"/>
      <name val="ＭＳ ゴシック"/>
      <family val="3"/>
      <charset val="128"/>
    </font>
    <font>
      <b/>
      <sz val="12"/>
      <name val="ＭＳ 明朝"/>
      <family val="1"/>
      <charset val="128"/>
    </font>
    <font>
      <sz val="10"/>
      <color rgb="FFFF0000"/>
      <name val="ＭＳ 明朝"/>
      <family val="1"/>
      <charset val="128"/>
    </font>
    <font>
      <sz val="11"/>
      <color rgb="FFFF0000"/>
      <name val="ＭＳ ゴシック"/>
      <family val="3"/>
      <charset val="128"/>
    </font>
    <font>
      <sz val="10"/>
      <color rgb="FFFF0000"/>
      <name val="ＭＳ ゴシック"/>
      <family val="3"/>
      <charset val="128"/>
    </font>
    <font>
      <sz val="8"/>
      <color rgb="FFFF0000"/>
      <name val="ＭＳ 明朝"/>
      <family val="1"/>
      <charset val="128"/>
    </font>
    <font>
      <b/>
      <sz val="12"/>
      <color rgb="FFFF0000"/>
      <name val="ＭＳ 明朝"/>
      <family val="1"/>
      <charset val="128"/>
    </font>
    <font>
      <sz val="14"/>
      <name val="ＭＳ ゴシック"/>
      <family val="3"/>
      <charset val="128"/>
    </font>
    <font>
      <b/>
      <sz val="12"/>
      <name val="ＭＳ ゴシック"/>
      <family val="3"/>
      <charset val="128"/>
    </font>
    <font>
      <sz val="16"/>
      <name val="ＭＳ 明朝"/>
      <family val="1"/>
      <charset val="128"/>
    </font>
    <font>
      <sz val="14"/>
      <color rgb="FFFF0000"/>
      <name val="ＭＳ 明朝"/>
      <family val="1"/>
      <charset val="128"/>
    </font>
    <font>
      <sz val="10"/>
      <color rgb="FF000000"/>
      <name val="ＭＳ Ｐゴシック"/>
      <family val="3"/>
      <charset val="128"/>
    </font>
    <font>
      <sz val="10"/>
      <color rgb="FF000000"/>
      <name val="Times New Roman"/>
      <family val="3"/>
      <charset val="128"/>
    </font>
    <font>
      <sz val="9"/>
      <color rgb="FF00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4">
    <xf numFmtId="0" fontId="0" fillId="0" borderId="0"/>
    <xf numFmtId="38" fontId="2"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175">
    <xf numFmtId="0" fontId="0" fillId="0" borderId="0" xfId="0" applyFill="1" applyBorder="1" applyAlignment="1">
      <alignment horizontal="left" vertical="top"/>
    </xf>
    <xf numFmtId="0" fontId="25" fillId="0" borderId="1" xfId="0" applyFont="1" applyFill="1" applyBorder="1" applyAlignment="1">
      <alignment horizontal="left" vertical="top"/>
    </xf>
    <xf numFmtId="0" fontId="0" fillId="0" borderId="1" xfId="0" applyFill="1" applyBorder="1" applyAlignment="1">
      <alignment horizontal="left" vertical="top"/>
    </xf>
    <xf numFmtId="177" fontId="26" fillId="0" borderId="1" xfId="0" applyNumberFormat="1" applyFont="1" applyFill="1" applyBorder="1" applyAlignment="1">
      <alignment horizontal="left" vertical="top"/>
    </xf>
    <xf numFmtId="0" fontId="9" fillId="0" borderId="0" xfId="2" applyFont="1" applyBorder="1" applyAlignment="1" applyProtection="1">
      <alignment horizontal="left" vertical="center"/>
    </xf>
    <xf numFmtId="0" fontId="3" fillId="0" borderId="0" xfId="2" applyFont="1" applyBorder="1" applyAlignment="1" applyProtection="1">
      <alignment horizontal="left" vertical="center"/>
    </xf>
    <xf numFmtId="0" fontId="3" fillId="0" borderId="0" xfId="2" applyFont="1" applyAlignment="1" applyProtection="1">
      <alignment horizontal="left" vertical="center"/>
    </xf>
    <xf numFmtId="0" fontId="24" fillId="0" borderId="0" xfId="2" applyFont="1" applyBorder="1" applyAlignment="1" applyProtection="1">
      <alignment horizontal="left" vertical="center"/>
    </xf>
    <xf numFmtId="0" fontId="16" fillId="0" borderId="0" xfId="2" applyFont="1" applyBorder="1" applyAlignment="1" applyProtection="1">
      <alignment horizontal="left" vertical="center"/>
    </xf>
    <xf numFmtId="0" fontId="10" fillId="0" borderId="0" xfId="2" applyFont="1" applyBorder="1" applyAlignment="1" applyProtection="1">
      <alignment horizontal="center" vertical="center"/>
    </xf>
    <xf numFmtId="0" fontId="10" fillId="2" borderId="1" xfId="2" applyFont="1" applyFill="1" applyBorder="1" applyAlignment="1" applyProtection="1">
      <alignment horizontal="center" vertical="center"/>
    </xf>
    <xf numFmtId="0" fontId="11" fillId="0" borderId="0" xfId="2" applyFont="1" applyBorder="1" applyAlignment="1" applyProtection="1">
      <alignment horizontal="left" vertical="center"/>
    </xf>
    <xf numFmtId="38" fontId="3" fillId="0" borderId="0" xfId="3" applyFont="1" applyFill="1" applyBorder="1" applyAlignment="1" applyProtection="1">
      <alignment horizontal="center" vertical="center"/>
    </xf>
    <xf numFmtId="38" fontId="3" fillId="0" borderId="0" xfId="3" applyFont="1" applyFill="1" applyBorder="1" applyAlignment="1" applyProtection="1">
      <alignment horizontal="right" vertical="center"/>
    </xf>
    <xf numFmtId="38" fontId="3" fillId="0" borderId="0" xfId="3" applyFont="1" applyFill="1" applyBorder="1" applyAlignment="1" applyProtection="1">
      <alignment vertical="center"/>
    </xf>
    <xf numFmtId="38" fontId="3" fillId="0" borderId="10" xfId="3" applyFont="1" applyFill="1" applyBorder="1" applyAlignment="1" applyProtection="1">
      <alignment horizontal="right" vertical="center"/>
    </xf>
    <xf numFmtId="38" fontId="3" fillId="0" borderId="10" xfId="3" applyFont="1" applyFill="1" applyBorder="1" applyAlignment="1" applyProtection="1">
      <alignment horizontal="center" vertical="center"/>
    </xf>
    <xf numFmtId="0" fontId="3" fillId="0" borderId="10" xfId="2" applyFont="1" applyBorder="1" applyAlignment="1" applyProtection="1">
      <alignment horizontal="left" vertical="center"/>
    </xf>
    <xf numFmtId="176" fontId="3" fillId="0" borderId="10" xfId="2" applyNumberFormat="1" applyFont="1" applyFill="1" applyBorder="1" applyAlignment="1" applyProtection="1">
      <alignment horizontal="right" vertical="center"/>
    </xf>
    <xf numFmtId="0" fontId="3" fillId="0" borderId="10" xfId="2" applyFont="1" applyBorder="1" applyAlignment="1" applyProtection="1">
      <alignment horizontal="center" vertical="center"/>
    </xf>
    <xf numFmtId="0" fontId="3" fillId="0" borderId="2" xfId="2" applyFont="1" applyFill="1" applyBorder="1" applyAlignment="1" applyProtection="1">
      <alignment vertical="center"/>
    </xf>
    <xf numFmtId="0" fontId="3" fillId="0" borderId="3" xfId="2" applyFont="1" applyFill="1" applyBorder="1" applyAlignment="1" applyProtection="1">
      <alignment vertical="center"/>
    </xf>
    <xf numFmtId="0" fontId="12" fillId="0" borderId="0" xfId="2" applyFont="1" applyBorder="1" applyAlignment="1" applyProtection="1">
      <alignment horizontal="left" vertical="top" wrapText="1"/>
    </xf>
    <xf numFmtId="38" fontId="5" fillId="0" borderId="0" xfId="3" applyFont="1" applyFill="1" applyBorder="1" applyAlignment="1" applyProtection="1">
      <alignment horizontal="right" vertical="center"/>
    </xf>
    <xf numFmtId="0" fontId="3" fillId="0" borderId="0" xfId="2" applyFont="1" applyBorder="1" applyAlignment="1" applyProtection="1">
      <alignment horizontal="center" vertical="center" shrinkToFit="1"/>
    </xf>
    <xf numFmtId="40" fontId="5" fillId="0" borderId="0" xfId="3" applyNumberFormat="1" applyFont="1" applyFill="1" applyBorder="1" applyAlignment="1" applyProtection="1">
      <alignment horizontal="right" vertical="center"/>
    </xf>
    <xf numFmtId="0" fontId="6" fillId="0" borderId="0" xfId="2" applyFont="1" applyBorder="1" applyAlignment="1" applyProtection="1">
      <alignment horizontal="center" vertical="center"/>
    </xf>
    <xf numFmtId="0" fontId="4" fillId="0" borderId="0" xfId="2" applyFont="1" applyFill="1" applyBorder="1" applyAlignment="1" applyProtection="1">
      <alignment vertical="center"/>
    </xf>
    <xf numFmtId="0" fontId="4" fillId="0" borderId="0" xfId="2" applyFont="1" applyFill="1" applyBorder="1" applyAlignment="1" applyProtection="1">
      <alignment horizontal="center" vertical="center" shrinkToFit="1"/>
    </xf>
    <xf numFmtId="0" fontId="12" fillId="0" borderId="0" xfId="2" applyFont="1" applyBorder="1" applyAlignment="1" applyProtection="1">
      <alignment vertical="center"/>
    </xf>
    <xf numFmtId="0" fontId="3" fillId="0" borderId="0" xfId="2" applyFont="1" applyBorder="1" applyAlignment="1" applyProtection="1">
      <alignment vertical="center"/>
    </xf>
    <xf numFmtId="0" fontId="17" fillId="0" borderId="0" xfId="2" applyFont="1" applyBorder="1" applyAlignment="1" applyProtection="1">
      <alignment horizontal="center" vertical="center"/>
    </xf>
    <xf numFmtId="0" fontId="16" fillId="0" borderId="0" xfId="2" applyFont="1" applyAlignment="1" applyProtection="1">
      <alignment horizontal="left" vertical="center"/>
    </xf>
    <xf numFmtId="38" fontId="3" fillId="0" borderId="4" xfId="3" applyFont="1" applyFill="1" applyBorder="1" applyAlignment="1" applyProtection="1">
      <alignment horizontal="center" vertical="center"/>
    </xf>
    <xf numFmtId="38" fontId="3" fillId="0" borderId="13" xfId="3" applyFont="1" applyFill="1" applyBorder="1" applyAlignment="1" applyProtection="1">
      <alignment horizontal="center" vertical="center"/>
    </xf>
    <xf numFmtId="40" fontId="3" fillId="0" borderId="0" xfId="3" applyNumberFormat="1" applyFont="1" applyFill="1" applyBorder="1" applyAlignment="1" applyProtection="1">
      <alignment horizontal="right" vertical="center"/>
    </xf>
    <xf numFmtId="176" fontId="3" fillId="0" borderId="0" xfId="2" applyNumberFormat="1" applyFont="1" applyFill="1" applyBorder="1" applyAlignment="1" applyProtection="1">
      <alignment horizontal="right" vertical="center"/>
    </xf>
    <xf numFmtId="0" fontId="3" fillId="3" borderId="1" xfId="2" applyFont="1" applyFill="1" applyBorder="1" applyAlignment="1" applyProtection="1">
      <alignment horizontal="center" vertical="center"/>
    </xf>
    <xf numFmtId="178" fontId="3" fillId="0" borderId="0" xfId="2" applyNumberFormat="1" applyFont="1" applyAlignment="1" applyProtection="1">
      <alignment horizontal="left" vertical="center"/>
    </xf>
    <xf numFmtId="177" fontId="3" fillId="0" borderId="0" xfId="2" applyNumberFormat="1" applyFont="1" applyAlignment="1" applyProtection="1">
      <alignment horizontal="left" vertical="center"/>
    </xf>
    <xf numFmtId="9" fontId="3" fillId="0" borderId="0" xfId="2" applyNumberFormat="1" applyFont="1" applyAlignment="1" applyProtection="1">
      <alignment horizontal="left" vertical="center"/>
    </xf>
    <xf numFmtId="0" fontId="3" fillId="0" borderId="0" xfId="2" applyNumberFormat="1" applyFont="1" applyAlignment="1" applyProtection="1">
      <alignment horizontal="left" vertical="center"/>
    </xf>
    <xf numFmtId="0" fontId="3" fillId="0" borderId="15" xfId="2" applyFont="1" applyBorder="1" applyAlignment="1" applyProtection="1">
      <alignment horizontal="left" vertical="center"/>
    </xf>
    <xf numFmtId="0" fontId="3" fillId="0" borderId="16" xfId="2" applyFont="1" applyBorder="1" applyAlignment="1" applyProtection="1">
      <alignment horizontal="left" vertical="center"/>
    </xf>
    <xf numFmtId="0" fontId="3" fillId="0" borderId="17" xfId="2" applyFont="1" applyBorder="1" applyAlignment="1" applyProtection="1">
      <alignment horizontal="left" vertical="center"/>
    </xf>
    <xf numFmtId="38" fontId="3" fillId="0" borderId="12" xfId="3" applyFont="1" applyFill="1" applyBorder="1" applyAlignment="1" applyProtection="1">
      <alignment horizontal="center" vertical="center"/>
    </xf>
    <xf numFmtId="38" fontId="3" fillId="0" borderId="11" xfId="3" applyFont="1" applyFill="1" applyBorder="1" applyAlignment="1" applyProtection="1">
      <alignment horizontal="center" vertical="center"/>
    </xf>
    <xf numFmtId="0" fontId="3" fillId="0" borderId="18" xfId="2" applyFont="1" applyBorder="1" applyAlignment="1" applyProtection="1">
      <alignment horizontal="left" vertical="center"/>
    </xf>
    <xf numFmtId="0" fontId="3" fillId="0" borderId="19" xfId="2" applyFont="1" applyBorder="1" applyAlignment="1" applyProtection="1">
      <alignment horizontal="left" vertical="center"/>
    </xf>
    <xf numFmtId="0" fontId="3" fillId="0" borderId="0" xfId="2" applyFont="1" applyBorder="1" applyAlignment="1" applyProtection="1">
      <alignment horizontal="left" vertical="top"/>
    </xf>
    <xf numFmtId="38" fontId="11" fillId="3" borderId="14" xfId="3" applyFont="1" applyFill="1" applyBorder="1" applyAlignment="1" applyProtection="1">
      <alignment vertical="center"/>
    </xf>
    <xf numFmtId="38" fontId="11" fillId="3" borderId="0" xfId="3" applyFont="1" applyFill="1" applyBorder="1" applyAlignment="1" applyProtection="1">
      <alignment vertical="center"/>
    </xf>
    <xf numFmtId="38" fontId="16" fillId="0" borderId="0" xfId="3" applyFont="1" applyFill="1" applyBorder="1" applyAlignment="1" applyProtection="1">
      <alignment horizontal="right" vertical="center"/>
    </xf>
    <xf numFmtId="38" fontId="16" fillId="0" borderId="0" xfId="3" applyFont="1" applyFill="1" applyBorder="1" applyAlignment="1" applyProtection="1">
      <alignment vertical="center"/>
    </xf>
    <xf numFmtId="38" fontId="16" fillId="0" borderId="0" xfId="3" applyFont="1" applyFill="1" applyBorder="1" applyAlignment="1" applyProtection="1">
      <alignment horizontal="center" vertical="center"/>
    </xf>
    <xf numFmtId="176" fontId="16" fillId="0" borderId="0" xfId="2" applyNumberFormat="1" applyFont="1" applyFill="1" applyBorder="1" applyAlignment="1" applyProtection="1">
      <alignment horizontal="right" vertical="center"/>
    </xf>
    <xf numFmtId="0" fontId="16" fillId="0" borderId="0" xfId="2" applyFont="1" applyBorder="1" applyAlignment="1" applyProtection="1">
      <alignment horizontal="center" vertical="center"/>
    </xf>
    <xf numFmtId="0" fontId="3" fillId="0" borderId="20" xfId="2" applyFont="1" applyBorder="1" applyAlignment="1" applyProtection="1">
      <alignment horizontal="left" vertical="center"/>
    </xf>
    <xf numFmtId="0" fontId="3" fillId="0" borderId="21" xfId="2" applyFont="1" applyBorder="1" applyAlignment="1" applyProtection="1">
      <alignment horizontal="left" vertical="center"/>
    </xf>
    <xf numFmtId="0" fontId="3" fillId="0" borderId="22" xfId="2" applyFont="1" applyBorder="1" applyAlignment="1" applyProtection="1">
      <alignment horizontal="left" vertical="center"/>
    </xf>
    <xf numFmtId="0" fontId="4" fillId="0" borderId="0" xfId="2" applyFont="1" applyBorder="1" applyAlignment="1" applyProtection="1">
      <alignment vertical="top"/>
    </xf>
    <xf numFmtId="0" fontId="3" fillId="0" borderId="0" xfId="2" applyFont="1" applyBorder="1" applyAlignment="1" applyProtection="1">
      <alignment horizontal="center" vertical="center"/>
    </xf>
    <xf numFmtId="0" fontId="18" fillId="0" borderId="0" xfId="2" applyFont="1" applyBorder="1" applyAlignment="1" applyProtection="1">
      <alignment horizontal="left" vertical="center"/>
    </xf>
    <xf numFmtId="0" fontId="19" fillId="0" borderId="0" xfId="2" applyFont="1" applyBorder="1" applyAlignment="1" applyProtection="1">
      <alignment vertical="center"/>
    </xf>
    <xf numFmtId="38" fontId="8" fillId="0" borderId="26" xfId="3" applyFont="1" applyFill="1" applyBorder="1" applyAlignment="1" applyProtection="1">
      <alignment horizontal="right" vertical="center"/>
    </xf>
    <xf numFmtId="38" fontId="8" fillId="0" borderId="32" xfId="3" applyFont="1" applyFill="1" applyBorder="1" applyAlignment="1" applyProtection="1">
      <alignment horizontal="right" vertical="center"/>
    </xf>
    <xf numFmtId="38" fontId="8" fillId="0" borderId="30" xfId="3" applyFont="1" applyFill="1" applyBorder="1" applyAlignment="1" applyProtection="1">
      <alignment horizontal="right" vertical="center"/>
    </xf>
    <xf numFmtId="38" fontId="8" fillId="0" borderId="28" xfId="3" applyFont="1" applyFill="1" applyBorder="1" applyAlignment="1" applyProtection="1">
      <alignment horizontal="right" vertical="center"/>
    </xf>
    <xf numFmtId="38" fontId="18" fillId="0" borderId="0" xfId="3" applyFont="1" applyFill="1" applyBorder="1" applyAlignment="1" applyProtection="1">
      <alignment horizontal="left" vertical="center"/>
    </xf>
    <xf numFmtId="0" fontId="3" fillId="0" borderId="5" xfId="2" applyFont="1" applyBorder="1" applyAlignment="1" applyProtection="1">
      <alignment horizontal="left" vertical="top"/>
    </xf>
    <xf numFmtId="0" fontId="23" fillId="0" borderId="5" xfId="2" applyFont="1" applyBorder="1" applyAlignment="1" applyProtection="1">
      <alignment horizontal="left" vertical="top"/>
    </xf>
    <xf numFmtId="38" fontId="18" fillId="0" borderId="23" xfId="3" applyFont="1" applyFill="1" applyBorder="1" applyAlignment="1" applyProtection="1">
      <alignment horizontal="center" vertical="center"/>
    </xf>
    <xf numFmtId="38" fontId="20" fillId="0" borderId="23" xfId="3" applyFont="1" applyFill="1" applyBorder="1" applyAlignment="1" applyProtection="1">
      <alignment horizontal="right" vertical="center"/>
    </xf>
    <xf numFmtId="38" fontId="20" fillId="0" borderId="0" xfId="3" applyFont="1" applyFill="1" applyBorder="1" applyAlignment="1" applyProtection="1">
      <alignment horizontal="right" vertical="center"/>
    </xf>
    <xf numFmtId="0" fontId="19" fillId="0" borderId="0" xfId="2" applyFont="1" applyBorder="1" applyAlignment="1" applyProtection="1">
      <alignment vertical="top"/>
    </xf>
    <xf numFmtId="38" fontId="11" fillId="0" borderId="6" xfId="3" applyFont="1" applyFill="1" applyBorder="1" applyAlignment="1" applyProtection="1">
      <alignment horizontal="center" vertical="center" wrapText="1"/>
    </xf>
    <xf numFmtId="38" fontId="11" fillId="0" borderId="7" xfId="3" applyFont="1" applyFill="1" applyBorder="1" applyAlignment="1" applyProtection="1">
      <alignment horizontal="center" vertical="center" wrapText="1"/>
    </xf>
    <xf numFmtId="38" fontId="11" fillId="0" borderId="8" xfId="3" applyFont="1" applyFill="1" applyBorder="1" applyAlignment="1" applyProtection="1">
      <alignment horizontal="center" vertical="center" wrapText="1"/>
    </xf>
    <xf numFmtId="38" fontId="21" fillId="3" borderId="6" xfId="3" applyFont="1" applyFill="1" applyBorder="1" applyAlignment="1" applyProtection="1">
      <alignment horizontal="right" vertical="center"/>
    </xf>
    <xf numFmtId="38" fontId="21" fillId="3" borderId="7" xfId="3" applyFont="1" applyFill="1" applyBorder="1" applyAlignment="1" applyProtection="1">
      <alignment horizontal="right" vertical="center"/>
    </xf>
    <xf numFmtId="38" fontId="21" fillId="3" borderId="8" xfId="3" applyFont="1" applyFill="1" applyBorder="1" applyAlignment="1" applyProtection="1">
      <alignment horizontal="right" vertical="center"/>
    </xf>
    <xf numFmtId="178" fontId="3" fillId="3" borderId="9" xfId="3" applyNumberFormat="1" applyFont="1" applyFill="1" applyBorder="1" applyAlignment="1" applyProtection="1">
      <alignment horizontal="right" vertical="center"/>
    </xf>
    <xf numFmtId="178" fontId="3" fillId="3" borderId="10" xfId="3" applyNumberFormat="1" applyFont="1" applyFill="1" applyBorder="1" applyAlignment="1" applyProtection="1">
      <alignment horizontal="right" vertical="center"/>
    </xf>
    <xf numFmtId="178" fontId="3" fillId="3" borderId="11" xfId="3" applyNumberFormat="1" applyFont="1" applyFill="1" applyBorder="1" applyAlignment="1" applyProtection="1">
      <alignment horizontal="right" vertical="center"/>
    </xf>
    <xf numFmtId="38" fontId="3" fillId="0" borderId="12" xfId="3" applyFont="1" applyFill="1" applyBorder="1" applyAlignment="1" applyProtection="1">
      <alignment horizontal="center" vertical="center"/>
    </xf>
    <xf numFmtId="9" fontId="21" fillId="3" borderId="7" xfId="3" applyNumberFormat="1" applyFont="1" applyFill="1" applyBorder="1" applyAlignment="1" applyProtection="1">
      <alignment horizontal="right" vertical="center"/>
    </xf>
    <xf numFmtId="9" fontId="21" fillId="3" borderId="8" xfId="3" applyNumberFormat="1" applyFont="1" applyFill="1" applyBorder="1" applyAlignment="1" applyProtection="1">
      <alignment horizontal="right" vertical="center"/>
    </xf>
    <xf numFmtId="177" fontId="26" fillId="3" borderId="2" xfId="0" applyNumberFormat="1" applyFont="1"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4" xfId="0" applyFill="1" applyBorder="1" applyAlignment="1" applyProtection="1">
      <alignment horizontal="center" vertical="center"/>
    </xf>
    <xf numFmtId="177" fontId="3" fillId="3" borderId="2" xfId="2" applyNumberFormat="1" applyFont="1" applyFill="1" applyBorder="1" applyAlignment="1" applyProtection="1">
      <alignment horizontal="center" vertical="center"/>
    </xf>
    <xf numFmtId="177" fontId="3" fillId="3" borderId="3" xfId="2" applyNumberFormat="1" applyFont="1" applyFill="1" applyBorder="1" applyAlignment="1" applyProtection="1">
      <alignment horizontal="center" vertical="center"/>
    </xf>
    <xf numFmtId="177" fontId="3" fillId="3" borderId="4" xfId="2" applyNumberFormat="1" applyFont="1" applyFill="1" applyBorder="1" applyAlignment="1" applyProtection="1">
      <alignment horizontal="center" vertical="center"/>
    </xf>
    <xf numFmtId="0" fontId="4" fillId="0" borderId="10" xfId="2" applyFont="1" applyFill="1" applyBorder="1" applyAlignment="1" applyProtection="1">
      <alignment horizontal="center" vertical="center"/>
    </xf>
    <xf numFmtId="177" fontId="26" fillId="3" borderId="3" xfId="0" applyNumberFormat="1" applyFont="1" applyFill="1" applyBorder="1" applyAlignment="1" applyProtection="1">
      <alignment horizontal="center" vertical="center"/>
    </xf>
    <xf numFmtId="177" fontId="26" fillId="3" borderId="4" xfId="0" applyNumberFormat="1" applyFont="1" applyFill="1" applyBorder="1" applyAlignment="1" applyProtection="1">
      <alignment horizontal="center" vertical="center"/>
    </xf>
    <xf numFmtId="178" fontId="3" fillId="2" borderId="1" xfId="1" applyNumberFormat="1" applyFont="1" applyFill="1" applyBorder="1" applyAlignment="1" applyProtection="1">
      <alignment horizontal="right" vertical="center"/>
      <protection locked="0"/>
    </xf>
    <xf numFmtId="9" fontId="3" fillId="3" borderId="1" xfId="2" applyNumberFormat="1" applyFont="1" applyFill="1" applyBorder="1" applyAlignment="1" applyProtection="1">
      <alignment horizontal="right" vertical="center"/>
    </xf>
    <xf numFmtId="0" fontId="12" fillId="0" borderId="39" xfId="2" applyFont="1" applyFill="1" applyBorder="1" applyAlignment="1" applyProtection="1">
      <alignment horizontal="center" vertical="center" shrinkToFit="1"/>
    </xf>
    <xf numFmtId="0" fontId="12" fillId="0" borderId="41" xfId="2" applyFont="1" applyFill="1" applyBorder="1" applyAlignment="1" applyProtection="1">
      <alignment horizontal="center" vertical="center" shrinkToFit="1"/>
    </xf>
    <xf numFmtId="0" fontId="12" fillId="0" borderId="40" xfId="2" applyFont="1" applyFill="1" applyBorder="1" applyAlignment="1" applyProtection="1">
      <alignment horizontal="center" vertical="center" shrinkToFit="1"/>
    </xf>
    <xf numFmtId="0" fontId="12" fillId="0" borderId="42" xfId="2" applyFont="1" applyFill="1" applyBorder="1" applyAlignment="1" applyProtection="1">
      <alignment horizontal="center" vertical="center" shrinkToFit="1"/>
    </xf>
    <xf numFmtId="0" fontId="12" fillId="0" borderId="9" xfId="2" applyFont="1" applyFill="1" applyBorder="1" applyAlignment="1" applyProtection="1">
      <alignment horizontal="center" vertical="center" shrinkToFit="1"/>
    </xf>
    <xf numFmtId="0" fontId="12" fillId="0" borderId="11" xfId="2" applyFont="1" applyFill="1" applyBorder="1" applyAlignment="1" applyProtection="1">
      <alignment horizontal="center" vertical="center" shrinkToFit="1"/>
    </xf>
    <xf numFmtId="0" fontId="16" fillId="0" borderId="0" xfId="2" applyFont="1" applyBorder="1" applyAlignment="1" applyProtection="1">
      <alignment horizontal="left" vertical="center"/>
    </xf>
    <xf numFmtId="0" fontId="3" fillId="0" borderId="0" xfId="2" applyFont="1" applyBorder="1" applyAlignment="1" applyProtection="1">
      <alignment horizontal="left" vertical="center"/>
    </xf>
    <xf numFmtId="38" fontId="3" fillId="2" borderId="2" xfId="3" applyFont="1" applyFill="1" applyBorder="1" applyAlignment="1" applyProtection="1">
      <alignment horizontal="center" vertical="center"/>
      <protection locked="0"/>
    </xf>
    <xf numFmtId="38" fontId="3" fillId="2" borderId="3" xfId="3" applyFont="1" applyFill="1" applyBorder="1" applyAlignment="1" applyProtection="1">
      <alignment horizontal="center" vertical="center"/>
      <protection locked="0"/>
    </xf>
    <xf numFmtId="38" fontId="3" fillId="2" borderId="4" xfId="3" applyFont="1" applyFill="1" applyBorder="1" applyAlignment="1" applyProtection="1">
      <alignment horizontal="center" vertical="center"/>
      <protection locked="0"/>
    </xf>
    <xf numFmtId="38" fontId="3" fillId="0" borderId="2" xfId="3" applyFont="1" applyFill="1" applyBorder="1" applyAlignment="1" applyProtection="1">
      <alignment horizontal="center" vertical="center"/>
    </xf>
    <xf numFmtId="38" fontId="3" fillId="0" borderId="4" xfId="3" applyFont="1" applyFill="1" applyBorder="1" applyAlignment="1" applyProtection="1">
      <alignment horizontal="center" vertical="center"/>
    </xf>
    <xf numFmtId="0" fontId="10" fillId="0" borderId="0" xfId="2" applyFont="1" applyBorder="1" applyAlignment="1" applyProtection="1">
      <alignment horizontal="center" vertical="center"/>
    </xf>
    <xf numFmtId="0" fontId="10" fillId="0" borderId="0" xfId="2" applyFont="1" applyBorder="1" applyAlignment="1" applyProtection="1">
      <alignment horizontal="left" vertical="center"/>
    </xf>
    <xf numFmtId="0" fontId="3" fillId="0" borderId="1" xfId="2" applyFont="1" applyBorder="1" applyAlignment="1" applyProtection="1">
      <alignment horizontal="center" vertical="center"/>
    </xf>
    <xf numFmtId="0" fontId="3" fillId="2" borderId="2" xfId="2" applyFont="1"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4" xfId="0" applyFill="1" applyBorder="1" applyAlignment="1" applyProtection="1">
      <alignment vertical="center"/>
      <protection locked="0"/>
    </xf>
    <xf numFmtId="0" fontId="3" fillId="2" borderId="3" xfId="2" applyFont="1" applyFill="1" applyBorder="1" applyAlignment="1" applyProtection="1">
      <alignment vertical="center"/>
      <protection locked="0"/>
    </xf>
    <xf numFmtId="0" fontId="12" fillId="0" borderId="0" xfId="2" applyFont="1" applyBorder="1" applyAlignment="1" applyProtection="1">
      <alignment horizontal="left" vertical="top" wrapText="1"/>
    </xf>
    <xf numFmtId="0" fontId="12" fillId="0" borderId="5" xfId="2" applyFont="1" applyBorder="1" applyAlignment="1" applyProtection="1">
      <alignment horizontal="left" vertical="top" wrapText="1"/>
    </xf>
    <xf numFmtId="38" fontId="8" fillId="0" borderId="6" xfId="3" applyFont="1" applyFill="1" applyBorder="1" applyAlignment="1" applyProtection="1">
      <alignment horizontal="center" vertical="center"/>
    </xf>
    <xf numFmtId="38" fontId="8" fillId="0" borderId="7" xfId="3" applyFont="1" applyFill="1" applyBorder="1" applyAlignment="1" applyProtection="1">
      <alignment horizontal="center" vertical="center"/>
    </xf>
    <xf numFmtId="38" fontId="8" fillId="0" borderId="8" xfId="3" applyFont="1" applyFill="1" applyBorder="1" applyAlignment="1" applyProtection="1">
      <alignment horizontal="center" vertical="center"/>
    </xf>
    <xf numFmtId="38" fontId="3" fillId="0" borderId="6" xfId="3" applyFont="1" applyFill="1" applyBorder="1" applyAlignment="1" applyProtection="1">
      <alignment horizontal="center" vertical="center"/>
    </xf>
    <xf numFmtId="38" fontId="3" fillId="0" borderId="8" xfId="3" applyFont="1" applyFill="1" applyBorder="1" applyAlignment="1" applyProtection="1">
      <alignment horizontal="center" vertical="center"/>
    </xf>
    <xf numFmtId="38" fontId="8" fillId="0" borderId="35" xfId="3" applyFont="1" applyFill="1" applyBorder="1" applyAlignment="1" applyProtection="1">
      <alignment horizontal="right" vertical="center"/>
    </xf>
    <xf numFmtId="38" fontId="8" fillId="0" borderId="36" xfId="3" applyFont="1" applyFill="1" applyBorder="1" applyAlignment="1" applyProtection="1">
      <alignment horizontal="right" vertical="center"/>
    </xf>
    <xf numFmtId="38" fontId="8" fillId="0" borderId="31" xfId="3" applyFont="1" applyFill="1" applyBorder="1" applyAlignment="1" applyProtection="1">
      <alignment horizontal="right" vertical="center"/>
    </xf>
    <xf numFmtId="38" fontId="8" fillId="0" borderId="3" xfId="3" applyFont="1" applyFill="1" applyBorder="1" applyAlignment="1" applyProtection="1">
      <alignment horizontal="right" vertical="center"/>
    </xf>
    <xf numFmtId="38" fontId="8" fillId="0" borderId="33" xfId="3" applyFont="1" applyFill="1" applyBorder="1" applyAlignment="1" applyProtection="1">
      <alignment horizontal="right" vertical="center"/>
    </xf>
    <xf numFmtId="38" fontId="8" fillId="0" borderId="37" xfId="3" applyFont="1" applyFill="1" applyBorder="1" applyAlignment="1" applyProtection="1">
      <alignment horizontal="right" vertical="center"/>
    </xf>
    <xf numFmtId="0" fontId="3" fillId="3" borderId="25" xfId="2" applyFont="1" applyFill="1" applyBorder="1" applyAlignment="1" applyProtection="1">
      <alignment horizontal="center" vertical="center"/>
    </xf>
    <xf numFmtId="0" fontId="3" fillId="3" borderId="26" xfId="2" applyFont="1" applyFill="1" applyBorder="1" applyAlignment="1" applyProtection="1">
      <alignment horizontal="center" vertical="center"/>
    </xf>
    <xf numFmtId="0" fontId="3" fillId="3" borderId="31" xfId="2" applyFont="1" applyFill="1" applyBorder="1" applyAlignment="1" applyProtection="1">
      <alignment horizontal="center" vertical="center"/>
    </xf>
    <xf numFmtId="0" fontId="3" fillId="3" borderId="32" xfId="2" applyFont="1" applyFill="1" applyBorder="1" applyAlignment="1" applyProtection="1">
      <alignment horizontal="center" vertical="center"/>
    </xf>
    <xf numFmtId="0" fontId="3" fillId="3" borderId="33" xfId="2" applyFont="1" applyFill="1" applyBorder="1" applyAlignment="1" applyProtection="1">
      <alignment horizontal="center" vertical="center"/>
    </xf>
    <xf numFmtId="0" fontId="3" fillId="3" borderId="34" xfId="2" applyFont="1" applyFill="1" applyBorder="1" applyAlignment="1" applyProtection="1">
      <alignment horizontal="center" vertical="center"/>
    </xf>
    <xf numFmtId="0" fontId="3" fillId="3" borderId="35" xfId="2" applyFont="1" applyFill="1" applyBorder="1" applyAlignment="1" applyProtection="1">
      <alignment horizontal="center" vertical="center"/>
    </xf>
    <xf numFmtId="0" fontId="3" fillId="3" borderId="38" xfId="2" applyFont="1" applyFill="1" applyBorder="1" applyAlignment="1" applyProtection="1">
      <alignment horizontal="center" vertical="center"/>
    </xf>
    <xf numFmtId="38" fontId="15" fillId="3" borderId="6" xfId="1" applyFont="1" applyFill="1" applyBorder="1" applyAlignment="1" applyProtection="1">
      <alignment horizontal="right" vertical="center"/>
    </xf>
    <xf numFmtId="38" fontId="15" fillId="3" borderId="7" xfId="1" applyFont="1" applyFill="1" applyBorder="1" applyAlignment="1" applyProtection="1">
      <alignment horizontal="right" vertical="center"/>
    </xf>
    <xf numFmtId="38" fontId="15" fillId="3" borderId="8" xfId="1" applyFont="1" applyFill="1" applyBorder="1" applyAlignment="1" applyProtection="1">
      <alignment horizontal="right" vertical="center"/>
    </xf>
    <xf numFmtId="38" fontId="11" fillId="0" borderId="6" xfId="3" applyFont="1" applyFill="1" applyBorder="1" applyAlignment="1" applyProtection="1">
      <alignment horizontal="center" vertical="center"/>
    </xf>
    <xf numFmtId="38" fontId="11" fillId="0" borderId="7" xfId="3" applyFont="1" applyFill="1" applyBorder="1" applyAlignment="1" applyProtection="1">
      <alignment horizontal="center" vertical="center"/>
    </xf>
    <xf numFmtId="0" fontId="3" fillId="0" borderId="10" xfId="2" applyFont="1" applyBorder="1" applyAlignment="1" applyProtection="1">
      <alignment horizontal="left" vertical="center" wrapText="1"/>
    </xf>
    <xf numFmtId="38" fontId="22" fillId="0" borderId="25" xfId="3" applyFont="1" applyFill="1" applyBorder="1" applyAlignment="1" applyProtection="1">
      <alignment horizontal="center" vertical="center"/>
    </xf>
    <xf numFmtId="38" fontId="22" fillId="0" borderId="23" xfId="3" applyFont="1" applyFill="1" applyBorder="1" applyAlignment="1" applyProtection="1">
      <alignment horizontal="center" vertical="center"/>
    </xf>
    <xf numFmtId="38" fontId="22" fillId="0" borderId="26" xfId="3" applyFont="1" applyFill="1" applyBorder="1" applyAlignment="1" applyProtection="1">
      <alignment horizontal="center" vertical="center"/>
    </xf>
    <xf numFmtId="38" fontId="22" fillId="0" borderId="27" xfId="3" applyFont="1" applyFill="1" applyBorder="1" applyAlignment="1" applyProtection="1">
      <alignment horizontal="center" vertical="center"/>
    </xf>
    <xf numFmtId="38" fontId="22" fillId="0" borderId="0" xfId="3" applyFont="1" applyFill="1" applyBorder="1" applyAlignment="1" applyProtection="1">
      <alignment horizontal="center" vertical="center"/>
    </xf>
    <xf numFmtId="38" fontId="22" fillId="0" borderId="28" xfId="3" applyFont="1" applyFill="1" applyBorder="1" applyAlignment="1" applyProtection="1">
      <alignment horizontal="center" vertical="center"/>
    </xf>
    <xf numFmtId="38" fontId="22" fillId="0" borderId="29" xfId="3" applyFont="1" applyFill="1" applyBorder="1" applyAlignment="1" applyProtection="1">
      <alignment horizontal="center" vertical="center"/>
    </xf>
    <xf numFmtId="38" fontId="22" fillId="0" borderId="24" xfId="3" applyFont="1" applyFill="1" applyBorder="1" applyAlignment="1" applyProtection="1">
      <alignment horizontal="center" vertical="center"/>
    </xf>
    <xf numFmtId="38" fontId="22" fillId="0" borderId="30" xfId="3" applyFont="1" applyFill="1" applyBorder="1" applyAlignment="1" applyProtection="1">
      <alignment horizontal="center" vertical="center"/>
    </xf>
    <xf numFmtId="38" fontId="14" fillId="0" borderId="25" xfId="3" applyFont="1" applyFill="1" applyBorder="1" applyAlignment="1" applyProtection="1">
      <alignment horizontal="center" vertical="center" wrapText="1"/>
    </xf>
    <xf numFmtId="38" fontId="14" fillId="0" borderId="23" xfId="3" applyFont="1" applyFill="1" applyBorder="1" applyAlignment="1" applyProtection="1">
      <alignment horizontal="center" vertical="center"/>
    </xf>
    <xf numFmtId="38" fontId="14" fillId="0" borderId="26" xfId="3" applyFont="1" applyFill="1" applyBorder="1" applyAlignment="1" applyProtection="1">
      <alignment horizontal="center" vertical="center"/>
    </xf>
    <xf numFmtId="38" fontId="22" fillId="0" borderId="6" xfId="3" applyFont="1" applyFill="1" applyBorder="1" applyAlignment="1" applyProtection="1">
      <alignment horizontal="center" vertical="center"/>
    </xf>
    <xf numFmtId="38" fontId="22" fillId="0" borderId="7" xfId="3" applyFont="1" applyFill="1" applyBorder="1" applyAlignment="1" applyProtection="1">
      <alignment horizontal="center" vertical="center"/>
    </xf>
    <xf numFmtId="38" fontId="22" fillId="0" borderId="25" xfId="3" applyFont="1" applyFill="1" applyBorder="1" applyAlignment="1" applyProtection="1">
      <alignment horizontal="left" vertical="center"/>
    </xf>
    <xf numFmtId="38" fontId="22" fillId="0" borderId="23" xfId="3" applyFont="1" applyFill="1" applyBorder="1" applyAlignment="1" applyProtection="1">
      <alignment horizontal="left" vertical="center"/>
    </xf>
    <xf numFmtId="38" fontId="22" fillId="0" borderId="26" xfId="3" applyFont="1" applyFill="1" applyBorder="1" applyAlignment="1" applyProtection="1">
      <alignment horizontal="left" vertical="center"/>
    </xf>
    <xf numFmtId="38" fontId="22" fillId="0" borderId="31" xfId="3" applyFont="1" applyFill="1" applyBorder="1" applyAlignment="1" applyProtection="1">
      <alignment horizontal="left" vertical="center"/>
    </xf>
    <xf numFmtId="38" fontId="22" fillId="0" borderId="3" xfId="3" applyFont="1" applyFill="1" applyBorder="1" applyAlignment="1" applyProtection="1">
      <alignment horizontal="left" vertical="center"/>
    </xf>
    <xf numFmtId="38" fontId="22" fillId="0" borderId="32" xfId="3" applyFont="1" applyFill="1" applyBorder="1" applyAlignment="1" applyProtection="1">
      <alignment horizontal="left" vertical="center"/>
    </xf>
    <xf numFmtId="38" fontId="22" fillId="0" borderId="29" xfId="3" applyFont="1" applyFill="1" applyBorder="1" applyAlignment="1" applyProtection="1">
      <alignment horizontal="left" vertical="center"/>
    </xf>
    <xf numFmtId="38" fontId="22" fillId="0" borderId="24" xfId="3" applyFont="1" applyFill="1" applyBorder="1" applyAlignment="1" applyProtection="1">
      <alignment horizontal="left" vertical="center"/>
    </xf>
    <xf numFmtId="38" fontId="22" fillId="0" borderId="30" xfId="3" applyFont="1" applyFill="1" applyBorder="1" applyAlignment="1" applyProtection="1">
      <alignment horizontal="left" vertical="center"/>
    </xf>
    <xf numFmtId="38" fontId="22" fillId="0" borderId="25" xfId="3" applyFont="1" applyFill="1" applyBorder="1" applyAlignment="1" applyProtection="1">
      <alignment horizontal="center" vertical="center" wrapText="1"/>
    </xf>
    <xf numFmtId="38" fontId="11" fillId="3" borderId="6" xfId="3" applyFont="1" applyFill="1" applyBorder="1" applyAlignment="1" applyProtection="1">
      <alignment horizontal="right" vertical="center"/>
    </xf>
    <xf numFmtId="38" fontId="11" fillId="3" borderId="7" xfId="3" applyFont="1" applyFill="1" applyBorder="1" applyAlignment="1" applyProtection="1">
      <alignment horizontal="right" vertical="center"/>
    </xf>
    <xf numFmtId="38" fontId="11" fillId="3" borderId="8" xfId="3" applyFont="1" applyFill="1" applyBorder="1" applyAlignment="1" applyProtection="1">
      <alignment horizontal="right" vertical="center"/>
    </xf>
    <xf numFmtId="176" fontId="3" fillId="0" borderId="5" xfId="2" applyNumberFormat="1" applyFont="1" applyFill="1" applyBorder="1" applyAlignment="1" applyProtection="1">
      <alignment horizontal="right" vertical="center"/>
    </xf>
    <xf numFmtId="0" fontId="6" fillId="0" borderId="5" xfId="2" applyFont="1" applyBorder="1" applyAlignment="1" applyProtection="1">
      <alignment horizontal="center" vertical="top" shrinkToFit="1"/>
    </xf>
    <xf numFmtId="0" fontId="12" fillId="0" borderId="1" xfId="2" applyFont="1" applyBorder="1" applyAlignment="1" applyProtection="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AE$12"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175260</xdr:colOff>
          <xdr:row>11</xdr:row>
          <xdr:rowOff>38100</xdr:rowOff>
        </xdr:from>
        <xdr:to>
          <xdr:col>9</xdr:col>
          <xdr:colOff>38100</xdr:colOff>
          <xdr:row>11</xdr:row>
          <xdr:rowOff>274320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小売業、飲食業、サービス業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12</xdr:row>
          <xdr:rowOff>38100</xdr:rowOff>
        </xdr:from>
        <xdr:to>
          <xdr:col>9</xdr:col>
          <xdr:colOff>160020</xdr:colOff>
          <xdr:row>13</xdr:row>
          <xdr:rowOff>144780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上記以外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Q44"/>
  <sheetViews>
    <sheetView showGridLines="0" tabSelected="1" view="pageBreakPreview" zoomScaleNormal="100" zoomScaleSheetLayoutView="100" workbookViewId="0">
      <selection activeCell="I8" sqref="I8:T8"/>
    </sheetView>
  </sheetViews>
  <sheetFormatPr defaultColWidth="8.77734375" defaultRowHeight="12" x14ac:dyDescent="0.25"/>
  <cols>
    <col min="1" max="1" width="2.44140625" style="6" customWidth="1"/>
    <col min="2" max="2" width="3.33203125" style="6" customWidth="1"/>
    <col min="3" max="3" width="3.6640625" style="6" customWidth="1"/>
    <col min="4" max="4" width="2.44140625" style="6" customWidth="1"/>
    <col min="5" max="5" width="3.6640625" style="6" customWidth="1"/>
    <col min="6" max="6" width="3.77734375" style="6" customWidth="1"/>
    <col min="7" max="10" width="4.44140625" style="6" customWidth="1"/>
    <col min="11" max="11" width="3.77734375" style="6" customWidth="1"/>
    <col min="12" max="12" width="2.33203125" style="6" customWidth="1"/>
    <col min="13" max="13" width="3.33203125" style="6" customWidth="1"/>
    <col min="14" max="14" width="3.6640625" style="6" customWidth="1"/>
    <col min="15" max="15" width="2.6640625" style="6" customWidth="1"/>
    <col min="16" max="16" width="3.6640625" style="6" customWidth="1"/>
    <col min="17" max="17" width="3.77734375" style="6" customWidth="1"/>
    <col min="18" max="18" width="4.44140625" style="6" customWidth="1"/>
    <col min="19" max="19" width="5.109375" style="6" customWidth="1"/>
    <col min="20" max="21" width="4.44140625" style="6" customWidth="1"/>
    <col min="22" max="22" width="3.77734375" style="6" customWidth="1"/>
    <col min="23" max="23" width="2.44140625" style="6" customWidth="1"/>
    <col min="24" max="24" width="5" style="6" customWidth="1"/>
    <col min="25" max="25" width="3.109375" style="6" customWidth="1"/>
    <col min="26" max="26" width="2.44140625" style="6" customWidth="1"/>
    <col min="27" max="28" width="3.77734375" style="6" customWidth="1"/>
    <col min="29" max="29" width="5.109375" style="6" customWidth="1"/>
    <col min="30" max="30" width="5.77734375" style="6" customWidth="1"/>
    <col min="31" max="34" width="12.109375" style="6" customWidth="1"/>
    <col min="35" max="35" width="18" style="6" customWidth="1"/>
    <col min="36" max="37" width="12.77734375" style="6" customWidth="1"/>
    <col min="38" max="38" width="8.77734375" style="6" customWidth="1"/>
    <col min="39" max="39" width="33.109375" style="6" customWidth="1"/>
    <col min="40" max="16384" width="8.77734375" style="6"/>
  </cols>
  <sheetData>
    <row r="1" spans="1:31" ht="15" customHeight="1" x14ac:dyDescent="0.25">
      <c r="A1" s="4" t="s">
        <v>9</v>
      </c>
      <c r="B1" s="5"/>
      <c r="C1" s="5"/>
      <c r="D1" s="5"/>
      <c r="E1" s="5"/>
      <c r="F1" s="5"/>
      <c r="G1" s="5"/>
      <c r="H1" s="5"/>
      <c r="I1" s="5"/>
      <c r="J1" s="5"/>
      <c r="K1" s="5"/>
      <c r="AA1" s="7" t="s">
        <v>44</v>
      </c>
    </row>
    <row r="2" spans="1:31" ht="15" customHeight="1" x14ac:dyDescent="0.25">
      <c r="A2" s="104" t="s">
        <v>45</v>
      </c>
      <c r="B2" s="105"/>
      <c r="C2" s="105"/>
      <c r="D2" s="105"/>
      <c r="E2" s="105"/>
      <c r="F2" s="105"/>
      <c r="G2" s="105"/>
      <c r="H2" s="105"/>
      <c r="I2" s="105"/>
      <c r="J2" s="105"/>
      <c r="K2" s="105"/>
      <c r="L2" s="105"/>
      <c r="M2" s="105"/>
      <c r="N2" s="105"/>
      <c r="O2" s="105"/>
      <c r="P2" s="105"/>
      <c r="Q2" s="105"/>
      <c r="R2" s="105"/>
      <c r="S2" s="105"/>
      <c r="T2" s="5"/>
      <c r="U2" s="5"/>
      <c r="V2" s="5"/>
      <c r="W2" s="5"/>
      <c r="X2" s="5"/>
      <c r="Y2" s="5"/>
      <c r="Z2" s="5"/>
      <c r="AA2" s="5"/>
      <c r="AB2" s="5"/>
      <c r="AC2" s="5"/>
    </row>
    <row r="3" spans="1:31" ht="15" customHeight="1" x14ac:dyDescent="0.25">
      <c r="A3" s="7"/>
      <c r="B3" s="8"/>
      <c r="C3" s="8"/>
      <c r="D3" s="8"/>
      <c r="E3" s="5"/>
      <c r="F3" s="5"/>
      <c r="G3" s="5"/>
      <c r="H3" s="5"/>
      <c r="I3" s="5"/>
      <c r="J3" s="5"/>
      <c r="K3" s="5"/>
      <c r="L3" s="5"/>
      <c r="M3" s="5"/>
      <c r="N3" s="5"/>
      <c r="O3" s="5"/>
      <c r="P3" s="5"/>
      <c r="Q3" s="5"/>
      <c r="R3" s="5"/>
      <c r="S3" s="5"/>
      <c r="T3" s="5"/>
      <c r="U3" s="5"/>
      <c r="V3" s="5"/>
      <c r="W3" s="5"/>
      <c r="X3" s="5"/>
      <c r="Y3" s="5"/>
      <c r="Z3" s="5"/>
      <c r="AA3" s="5"/>
      <c r="AB3" s="5"/>
      <c r="AC3" s="5"/>
    </row>
    <row r="4" spans="1:31" ht="13.2" x14ac:dyDescent="0.25">
      <c r="A4" s="111" t="s">
        <v>10</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row>
    <row r="5" spans="1:31" ht="13.2" x14ac:dyDescent="0.25">
      <c r="A5" s="9"/>
      <c r="B5" s="9"/>
      <c r="C5" s="9"/>
      <c r="D5" s="9"/>
      <c r="E5" s="9"/>
      <c r="F5" s="9"/>
      <c r="G5" s="9"/>
      <c r="H5" s="9"/>
      <c r="I5" s="9"/>
      <c r="J5" s="9"/>
      <c r="K5" s="9"/>
      <c r="L5" s="9"/>
      <c r="M5" s="9"/>
      <c r="N5" s="9"/>
      <c r="O5" s="9"/>
      <c r="P5" s="9"/>
      <c r="Q5" s="9"/>
      <c r="R5" s="9"/>
      <c r="S5" s="9"/>
      <c r="T5" s="9"/>
      <c r="U5" s="10"/>
      <c r="V5" s="112" t="s">
        <v>34</v>
      </c>
      <c r="W5" s="112"/>
      <c r="X5" s="112"/>
      <c r="Y5" s="112"/>
      <c r="Z5" s="112"/>
      <c r="AA5" s="112"/>
      <c r="AB5" s="112"/>
      <c r="AC5" s="112"/>
      <c r="AD5" s="112"/>
    </row>
    <row r="6" spans="1:31" ht="18" customHeight="1" x14ac:dyDescent="0.25">
      <c r="A6" s="5"/>
      <c r="B6" s="11" t="s">
        <v>5</v>
      </c>
      <c r="C6" s="5"/>
      <c r="D6" s="5"/>
      <c r="E6" s="12"/>
      <c r="F6" s="12"/>
      <c r="G6" s="13"/>
      <c r="H6" s="13"/>
      <c r="I6" s="13"/>
      <c r="J6" s="13"/>
      <c r="K6" s="12"/>
      <c r="L6" s="12"/>
      <c r="M6" s="12"/>
      <c r="N6" s="12"/>
      <c r="O6" s="14"/>
      <c r="P6" s="12"/>
      <c r="Q6" s="12"/>
      <c r="R6" s="13"/>
      <c r="S6" s="13"/>
      <c r="T6" s="13"/>
      <c r="U6" s="15"/>
      <c r="V6" s="16"/>
      <c r="W6" s="17"/>
      <c r="X6" s="18"/>
      <c r="Y6" s="18"/>
      <c r="Z6" s="18"/>
      <c r="AA6" s="19"/>
      <c r="AB6" s="17"/>
      <c r="AC6" s="17"/>
    </row>
    <row r="7" spans="1:31" s="5" customFormat="1" ht="24.9" customHeight="1" x14ac:dyDescent="0.25">
      <c r="A7" s="8"/>
      <c r="B7" s="113" t="s">
        <v>35</v>
      </c>
      <c r="C7" s="113"/>
      <c r="D7" s="113"/>
      <c r="E7" s="113"/>
      <c r="F7" s="113"/>
      <c r="G7" s="114"/>
      <c r="H7" s="115"/>
      <c r="I7" s="115"/>
      <c r="J7" s="115"/>
      <c r="K7" s="115"/>
      <c r="L7" s="115"/>
      <c r="M7" s="115"/>
      <c r="N7" s="115"/>
      <c r="O7" s="115"/>
      <c r="P7" s="115"/>
      <c r="Q7" s="115"/>
      <c r="R7" s="115"/>
      <c r="S7" s="115"/>
      <c r="T7" s="115"/>
      <c r="U7" s="115"/>
      <c r="V7" s="115"/>
      <c r="W7" s="115"/>
      <c r="X7" s="115"/>
      <c r="Y7" s="115"/>
      <c r="Z7" s="115"/>
      <c r="AA7" s="115"/>
      <c r="AB7" s="115"/>
      <c r="AC7" s="116"/>
      <c r="AD7" s="8"/>
      <c r="AE7" s="5" t="str">
        <f>IF(W7="","",VLOOKUP(W7,リスト!#REF!,2,0))</f>
        <v/>
      </c>
    </row>
    <row r="8" spans="1:31" s="5" customFormat="1" ht="24.9" customHeight="1" x14ac:dyDescent="0.25">
      <c r="A8" s="8"/>
      <c r="B8" s="113" t="s">
        <v>4</v>
      </c>
      <c r="C8" s="113"/>
      <c r="D8" s="113"/>
      <c r="E8" s="113"/>
      <c r="F8" s="113"/>
      <c r="G8" s="20" t="s">
        <v>46</v>
      </c>
      <c r="H8" s="21"/>
      <c r="I8" s="117"/>
      <c r="J8" s="115"/>
      <c r="K8" s="115"/>
      <c r="L8" s="115"/>
      <c r="M8" s="115"/>
      <c r="N8" s="115"/>
      <c r="O8" s="115"/>
      <c r="P8" s="115"/>
      <c r="Q8" s="115"/>
      <c r="R8" s="115"/>
      <c r="S8" s="115"/>
      <c r="T8" s="116"/>
      <c r="U8" s="109" t="s">
        <v>6</v>
      </c>
      <c r="V8" s="110"/>
      <c r="W8" s="106"/>
      <c r="X8" s="107"/>
      <c r="Y8" s="107"/>
      <c r="Z8" s="107"/>
      <c r="AA8" s="107"/>
      <c r="AB8" s="107"/>
      <c r="AC8" s="108"/>
      <c r="AD8" s="8"/>
    </row>
    <row r="9" spans="1:31" s="5" customFormat="1" x14ac:dyDescent="0.25">
      <c r="B9" s="118" t="s">
        <v>36</v>
      </c>
      <c r="C9" s="118"/>
      <c r="D9" s="118"/>
      <c r="E9" s="118"/>
      <c r="F9" s="118"/>
      <c r="G9" s="119"/>
      <c r="H9" s="119"/>
      <c r="I9" s="119"/>
      <c r="J9" s="119"/>
      <c r="K9" s="119"/>
      <c r="L9" s="119"/>
      <c r="M9" s="119"/>
      <c r="N9" s="119"/>
      <c r="O9" s="119"/>
      <c r="P9" s="119"/>
      <c r="Q9" s="119"/>
      <c r="R9" s="119"/>
      <c r="S9" s="119"/>
      <c r="T9" s="119"/>
      <c r="U9" s="119"/>
      <c r="V9" s="119"/>
      <c r="W9" s="119"/>
      <c r="X9" s="119"/>
      <c r="Y9" s="119"/>
      <c r="Z9" s="119"/>
      <c r="AA9" s="119"/>
      <c r="AB9" s="119"/>
      <c r="AC9" s="119"/>
    </row>
    <row r="10" spans="1:31" s="5" customFormat="1" x14ac:dyDescent="0.25">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row>
    <row r="11" spans="1:31" ht="19.5" customHeight="1" x14ac:dyDescent="0.25">
      <c r="A11" s="5"/>
      <c r="B11" s="11" t="s">
        <v>47</v>
      </c>
      <c r="C11" s="5"/>
      <c r="D11" s="5"/>
      <c r="E11" s="23"/>
      <c r="F11" s="23"/>
      <c r="G11" s="23"/>
      <c r="H11" s="23"/>
      <c r="I11" s="23"/>
      <c r="J11" s="23"/>
      <c r="K11" s="23"/>
      <c r="L11" s="23"/>
      <c r="M11" s="23"/>
      <c r="N11" s="23"/>
      <c r="O11" s="23"/>
      <c r="P11" s="23"/>
      <c r="Q11" s="24"/>
      <c r="R11" s="24"/>
      <c r="S11" s="5"/>
      <c r="T11" s="25"/>
      <c r="U11" s="25"/>
      <c r="V11" s="26"/>
      <c r="W11" s="27"/>
      <c r="X11" s="27"/>
      <c r="Y11" s="27"/>
      <c r="Z11" s="27"/>
      <c r="AA11" s="28"/>
      <c r="AB11" s="28"/>
      <c r="AC11" s="5"/>
    </row>
    <row r="12" spans="1:31" s="5" customFormat="1" ht="24.9" customHeight="1" x14ac:dyDescent="0.25">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30"/>
      <c r="AE12" s="5">
        <v>1</v>
      </c>
    </row>
    <row r="13" spans="1:31" s="5" customFormat="1" x14ac:dyDescent="0.25">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row>
    <row r="14" spans="1:31" s="5" customFormat="1" x14ac:dyDescent="0.25">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row>
    <row r="15" spans="1:31" ht="13.2" x14ac:dyDescent="0.25">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2"/>
    </row>
    <row r="16" spans="1:31" ht="19.5" customHeight="1" x14ac:dyDescent="0.25">
      <c r="A16" s="5"/>
      <c r="B16" s="11" t="s">
        <v>3</v>
      </c>
      <c r="C16" s="5"/>
      <c r="D16" s="5"/>
      <c r="E16" s="23"/>
      <c r="F16" s="23"/>
      <c r="G16" s="23"/>
      <c r="H16" s="23"/>
      <c r="I16" s="23"/>
      <c r="J16" s="23"/>
      <c r="K16" s="23"/>
      <c r="L16" s="23"/>
      <c r="M16" s="23"/>
      <c r="N16" s="23"/>
      <c r="O16" s="23"/>
      <c r="P16" s="23"/>
      <c r="Q16" s="24"/>
      <c r="R16" s="24"/>
      <c r="S16" s="5"/>
      <c r="T16" s="25"/>
      <c r="U16" s="25"/>
      <c r="V16" s="26"/>
      <c r="W16" s="27"/>
      <c r="X16" s="27"/>
      <c r="Y16" s="27"/>
      <c r="Z16" s="27"/>
      <c r="AA16" s="28"/>
      <c r="AB16" s="28"/>
      <c r="AC16" s="5"/>
    </row>
    <row r="17" spans="1:43" ht="26.25" customHeight="1" x14ac:dyDescent="0.25">
      <c r="A17" s="5"/>
      <c r="B17" s="144" t="s">
        <v>16</v>
      </c>
      <c r="C17" s="144"/>
      <c r="D17" s="144"/>
      <c r="E17" s="144"/>
      <c r="F17" s="144"/>
      <c r="G17" s="144"/>
      <c r="H17" s="144"/>
      <c r="I17" s="144"/>
      <c r="J17" s="144"/>
      <c r="K17" s="144"/>
      <c r="L17" s="23"/>
      <c r="M17" s="144" t="s">
        <v>17</v>
      </c>
      <c r="N17" s="144"/>
      <c r="O17" s="144"/>
      <c r="P17" s="144"/>
      <c r="Q17" s="144"/>
      <c r="R17" s="144"/>
      <c r="S17" s="144"/>
      <c r="T17" s="144"/>
      <c r="U17" s="144"/>
      <c r="V17" s="144"/>
      <c r="W17" s="27"/>
      <c r="X17" s="93" t="s">
        <v>1</v>
      </c>
      <c r="Y17" s="93"/>
      <c r="Z17" s="27"/>
      <c r="AA17" s="93" t="s">
        <v>2</v>
      </c>
      <c r="AB17" s="93"/>
      <c r="AC17" s="93"/>
      <c r="AF17" s="6" t="s">
        <v>52</v>
      </c>
      <c r="AG17" s="6" t="s">
        <v>50</v>
      </c>
      <c r="AH17" s="6" t="s">
        <v>51</v>
      </c>
    </row>
    <row r="18" spans="1:43" ht="19.5" customHeight="1" x14ac:dyDescent="0.25">
      <c r="A18" s="8"/>
      <c r="B18" s="87">
        <v>43770</v>
      </c>
      <c r="C18" s="94"/>
      <c r="D18" s="94"/>
      <c r="E18" s="94"/>
      <c r="F18" s="95"/>
      <c r="G18" s="96"/>
      <c r="H18" s="96"/>
      <c r="I18" s="96"/>
      <c r="J18" s="96"/>
      <c r="K18" s="33" t="s">
        <v>0</v>
      </c>
      <c r="L18" s="34"/>
      <c r="M18" s="90">
        <f>IF(B18="","",VLOOKUP(B18,リスト!$A$2:$B$7,2,0))</f>
        <v>44136</v>
      </c>
      <c r="N18" s="91"/>
      <c r="O18" s="91"/>
      <c r="P18" s="91"/>
      <c r="Q18" s="92"/>
      <c r="R18" s="96"/>
      <c r="S18" s="96"/>
      <c r="T18" s="96"/>
      <c r="U18" s="96"/>
      <c r="V18" s="33" t="s">
        <v>0</v>
      </c>
      <c r="W18" s="35"/>
      <c r="X18" s="97" t="str">
        <f>IF(G18="","",IF(R18="","",IFERROR(ROUNDDOWN((G18-R18)/G18,2),"")))</f>
        <v/>
      </c>
      <c r="Y18" s="97"/>
      <c r="Z18" s="36"/>
      <c r="AA18" s="37" t="str">
        <f t="shared" ref="AA18:AA19" si="0">IF(X18&lt;&gt;"",IF($AE$12=1,IF(X18&gt;=50%,"○",""),""),"")</f>
        <v/>
      </c>
      <c r="AB18" s="98" t="s">
        <v>7</v>
      </c>
      <c r="AC18" s="99"/>
      <c r="AD18" s="32"/>
      <c r="AF18" s="38">
        <f>AG18-AH18</f>
        <v>0</v>
      </c>
      <c r="AG18" s="38">
        <f>SUM(G18:J20)</f>
        <v>0</v>
      </c>
      <c r="AH18" s="38">
        <f>SUM(R18:U20)</f>
        <v>0</v>
      </c>
      <c r="AI18" s="39">
        <v>43770</v>
      </c>
      <c r="AJ18" s="38"/>
      <c r="AK18" s="38"/>
      <c r="AL18" s="40"/>
      <c r="AM18" s="41"/>
    </row>
    <row r="19" spans="1:43" ht="19.5" customHeight="1" x14ac:dyDescent="0.25">
      <c r="A19" s="8"/>
      <c r="B19" s="87">
        <v>43800</v>
      </c>
      <c r="C19" s="88"/>
      <c r="D19" s="88"/>
      <c r="E19" s="88"/>
      <c r="F19" s="89"/>
      <c r="G19" s="96"/>
      <c r="H19" s="96"/>
      <c r="I19" s="96"/>
      <c r="J19" s="96"/>
      <c r="K19" s="33" t="s">
        <v>0</v>
      </c>
      <c r="L19" s="34"/>
      <c r="M19" s="90">
        <f>IF(B19="","",VLOOKUP(B19,リスト!$A$2:$B$7,2,0))</f>
        <v>44166</v>
      </c>
      <c r="N19" s="91"/>
      <c r="O19" s="91"/>
      <c r="P19" s="91"/>
      <c r="Q19" s="92"/>
      <c r="R19" s="96"/>
      <c r="S19" s="96"/>
      <c r="T19" s="96"/>
      <c r="U19" s="96"/>
      <c r="V19" s="33" t="s">
        <v>0</v>
      </c>
      <c r="W19" s="35"/>
      <c r="X19" s="97" t="str">
        <f t="shared" ref="X19" si="1">IF(G19="","",IF(R19="","",IFERROR(ROUNDDOWN((G19-R19)/G19,2),"")))</f>
        <v/>
      </c>
      <c r="Y19" s="97"/>
      <c r="Z19" s="36"/>
      <c r="AA19" s="37" t="str">
        <f t="shared" si="0"/>
        <v/>
      </c>
      <c r="AB19" s="100"/>
      <c r="AC19" s="101"/>
      <c r="AD19" s="32"/>
      <c r="AF19" s="38">
        <f>AG19-AH19</f>
        <v>0</v>
      </c>
      <c r="AG19" s="38">
        <f>SUM(G19:J21)</f>
        <v>0</v>
      </c>
      <c r="AH19" s="38">
        <f>SUM(R19:U21)</f>
        <v>0</v>
      </c>
      <c r="AI19" s="39">
        <v>43800</v>
      </c>
      <c r="AJ19" s="38"/>
      <c r="AK19" s="38"/>
    </row>
    <row r="20" spans="1:43" ht="19.5" customHeight="1" x14ac:dyDescent="0.25">
      <c r="A20" s="8"/>
      <c r="B20" s="87">
        <v>43831</v>
      </c>
      <c r="C20" s="88"/>
      <c r="D20" s="88"/>
      <c r="E20" s="88"/>
      <c r="F20" s="89"/>
      <c r="G20" s="96"/>
      <c r="H20" s="96"/>
      <c r="I20" s="96"/>
      <c r="J20" s="96"/>
      <c r="K20" s="33" t="s">
        <v>0</v>
      </c>
      <c r="L20" s="34"/>
      <c r="M20" s="90">
        <f>IF(B20="","",VLOOKUP(B20,リスト!$A$2:$B$7,2,0))</f>
        <v>44197</v>
      </c>
      <c r="N20" s="91"/>
      <c r="O20" s="91"/>
      <c r="P20" s="91"/>
      <c r="Q20" s="92"/>
      <c r="R20" s="96"/>
      <c r="S20" s="96"/>
      <c r="T20" s="96"/>
      <c r="U20" s="96"/>
      <c r="V20" s="33" t="s">
        <v>0</v>
      </c>
      <c r="W20" s="35"/>
      <c r="X20" s="97" t="str">
        <f>IF(G20="","",IF(R20="","",IFERROR(ROUNDDOWN((G20-R20)/G20,2),"")))</f>
        <v/>
      </c>
      <c r="Y20" s="97"/>
      <c r="Z20" s="36"/>
      <c r="AA20" s="37" t="str">
        <f>IF(X20&lt;&gt;"",IF($AE$12=1,IF(X20&gt;=50%,"○",""),""),"")</f>
        <v/>
      </c>
      <c r="AB20" s="100"/>
      <c r="AC20" s="101"/>
      <c r="AD20" s="32"/>
      <c r="AF20" s="38">
        <f>AG20-AH20</f>
        <v>0</v>
      </c>
      <c r="AG20" s="38">
        <f>SUM(G20:J22)</f>
        <v>0</v>
      </c>
      <c r="AH20" s="38">
        <f>SUM(R20:U22)</f>
        <v>0</v>
      </c>
      <c r="AI20" s="39">
        <v>43831</v>
      </c>
      <c r="AJ20" s="38"/>
      <c r="AK20" s="38"/>
      <c r="AL20" s="40"/>
      <c r="AM20" s="41"/>
    </row>
    <row r="21" spans="1:43" ht="19.5" customHeight="1" thickBot="1" x14ac:dyDescent="0.3">
      <c r="A21" s="8"/>
      <c r="B21" s="87">
        <v>43862</v>
      </c>
      <c r="C21" s="88"/>
      <c r="D21" s="88"/>
      <c r="E21" s="88"/>
      <c r="F21" s="89"/>
      <c r="G21" s="96"/>
      <c r="H21" s="96"/>
      <c r="I21" s="96"/>
      <c r="J21" s="96"/>
      <c r="K21" s="33" t="s">
        <v>0</v>
      </c>
      <c r="L21" s="34"/>
      <c r="M21" s="90">
        <f>IF(B21="","",VLOOKUP(B21,リスト!$A$2:$B$7,2,0))</f>
        <v>44228</v>
      </c>
      <c r="N21" s="91"/>
      <c r="O21" s="91"/>
      <c r="P21" s="91"/>
      <c r="Q21" s="92"/>
      <c r="R21" s="96"/>
      <c r="S21" s="96"/>
      <c r="T21" s="96"/>
      <c r="U21" s="96"/>
      <c r="V21" s="33" t="s">
        <v>0</v>
      </c>
      <c r="W21" s="35"/>
      <c r="X21" s="97" t="str">
        <f t="shared" ref="X21:X22" si="2">IF(G21="","",IF(R21="","",IFERROR(ROUNDDOWN((G21-R21)/G21,2),"")))</f>
        <v/>
      </c>
      <c r="Y21" s="97"/>
      <c r="Z21" s="36"/>
      <c r="AA21" s="37" t="str">
        <f t="shared" ref="AA21:AA22" si="3">IF(X21&lt;&gt;"",IF($AE$12=1,IF(X21&gt;=50%,"○",""),""),"")</f>
        <v/>
      </c>
      <c r="AB21" s="100"/>
      <c r="AC21" s="101"/>
      <c r="AD21" s="32"/>
      <c r="AF21" s="38">
        <f>MAX(AF18:AF20)</f>
        <v>0</v>
      </c>
      <c r="AI21" s="39">
        <f>VLOOKUP(AF21,AF18:AI20,4,0)</f>
        <v>43770</v>
      </c>
    </row>
    <row r="22" spans="1:43" ht="19.5" customHeight="1" thickTop="1" x14ac:dyDescent="0.25">
      <c r="A22" s="8"/>
      <c r="B22" s="87">
        <v>43891</v>
      </c>
      <c r="C22" s="88"/>
      <c r="D22" s="88"/>
      <c r="E22" s="88"/>
      <c r="F22" s="89"/>
      <c r="G22" s="96"/>
      <c r="H22" s="96"/>
      <c r="I22" s="96"/>
      <c r="J22" s="96"/>
      <c r="K22" s="33" t="s">
        <v>0</v>
      </c>
      <c r="L22" s="34"/>
      <c r="M22" s="90">
        <f>IF(B22="","",VLOOKUP(B22,リスト!$A$2:$B$7,2,0))</f>
        <v>44256</v>
      </c>
      <c r="N22" s="91"/>
      <c r="O22" s="91"/>
      <c r="P22" s="91"/>
      <c r="Q22" s="92"/>
      <c r="R22" s="96"/>
      <c r="S22" s="96"/>
      <c r="T22" s="96"/>
      <c r="U22" s="96"/>
      <c r="V22" s="33" t="s">
        <v>0</v>
      </c>
      <c r="W22" s="5"/>
      <c r="X22" s="97" t="str">
        <f t="shared" si="2"/>
        <v/>
      </c>
      <c r="Y22" s="97"/>
      <c r="Z22" s="36"/>
      <c r="AA22" s="37" t="str">
        <f t="shared" si="3"/>
        <v/>
      </c>
      <c r="AB22" s="102"/>
      <c r="AC22" s="103"/>
      <c r="AD22" s="32"/>
      <c r="AL22" s="42" t="s">
        <v>19</v>
      </c>
      <c r="AM22" s="43"/>
      <c r="AN22" s="43"/>
      <c r="AO22" s="43"/>
      <c r="AP22" s="43"/>
      <c r="AQ22" s="44"/>
    </row>
    <row r="23" spans="1:43" ht="19.5" customHeight="1" thickBot="1" x14ac:dyDescent="0.3">
      <c r="A23" s="8"/>
      <c r="B23" s="84" t="s">
        <v>11</v>
      </c>
      <c r="C23" s="84"/>
      <c r="D23" s="84"/>
      <c r="E23" s="84"/>
      <c r="F23" s="84"/>
      <c r="G23" s="81" t="str">
        <f>IF(G22="","",VLOOKUP(AF21,AF18:AG20,2,0))</f>
        <v/>
      </c>
      <c r="H23" s="82"/>
      <c r="I23" s="82"/>
      <c r="J23" s="83"/>
      <c r="K23" s="45" t="s">
        <v>0</v>
      </c>
      <c r="L23" s="34"/>
      <c r="M23" s="84" t="s">
        <v>12</v>
      </c>
      <c r="N23" s="84"/>
      <c r="O23" s="84"/>
      <c r="P23" s="84"/>
      <c r="Q23" s="84"/>
      <c r="R23" s="81" t="str">
        <f>IF(R22="","",VLOOKUP(AF21,AF18:AH20,3,0))</f>
        <v/>
      </c>
      <c r="S23" s="82"/>
      <c r="T23" s="82"/>
      <c r="U23" s="83"/>
      <c r="V23" s="46" t="s">
        <v>0</v>
      </c>
      <c r="W23" s="5"/>
      <c r="X23" s="97" t="str">
        <f>IF(G23="","",IF(R23="","",IFERROR(ROUNDDOWN((G23-R23)/G23,2),"")))</f>
        <v/>
      </c>
      <c r="Y23" s="97"/>
      <c r="Z23" s="36"/>
      <c r="AA23" s="37" t="str">
        <f>IF(X23&lt;&gt;"",IF($AE$12="","",IF(X23&lt;30%,"","○")),"")</f>
        <v/>
      </c>
      <c r="AB23" s="174" t="s">
        <v>8</v>
      </c>
      <c r="AC23" s="174"/>
      <c r="AD23" s="32"/>
      <c r="AE23" s="6">
        <f>IF(AA20="○",1,IF(AA21="○",1,IF(AA22="○",1,IF(AA23="○",1,0))))</f>
        <v>0</v>
      </c>
      <c r="AL23" s="47" t="s">
        <v>18</v>
      </c>
      <c r="AM23" s="5"/>
      <c r="AN23" s="5"/>
      <c r="AO23" s="5"/>
      <c r="AP23" s="5"/>
      <c r="AQ23" s="48"/>
    </row>
    <row r="24" spans="1:43" ht="21" customHeight="1" thickBot="1" x14ac:dyDescent="0.3">
      <c r="A24" s="8"/>
      <c r="B24" s="49" t="s">
        <v>33</v>
      </c>
      <c r="C24" s="5"/>
      <c r="D24" s="5"/>
      <c r="E24" s="12"/>
      <c r="F24" s="12"/>
      <c r="G24" s="13"/>
      <c r="H24" s="13"/>
      <c r="I24" s="13"/>
      <c r="J24" s="13"/>
      <c r="K24" s="12"/>
      <c r="L24" s="12"/>
      <c r="M24" s="12"/>
      <c r="N24" s="12"/>
      <c r="O24" s="14"/>
      <c r="P24" s="12"/>
      <c r="Q24" s="12"/>
      <c r="R24" s="13"/>
      <c r="S24" s="13"/>
      <c r="T24" s="13"/>
      <c r="U24" s="13"/>
      <c r="V24" s="12"/>
      <c r="W24" s="5"/>
      <c r="X24" s="172" t="s">
        <v>27</v>
      </c>
      <c r="Y24" s="172"/>
      <c r="Z24" s="36"/>
      <c r="AA24" s="173" t="s">
        <v>15</v>
      </c>
      <c r="AB24" s="173"/>
      <c r="AC24" s="173"/>
      <c r="AD24" s="32"/>
      <c r="AL24" s="47"/>
      <c r="AM24" s="50" t="str">
        <f>IF(X23="","",G23-R23)</f>
        <v/>
      </c>
      <c r="AN24" s="51" t="s">
        <v>21</v>
      </c>
      <c r="AO24" s="51"/>
      <c r="AP24" s="51"/>
      <c r="AQ24" s="48"/>
    </row>
    <row r="25" spans="1:43" ht="39.9" customHeight="1" thickBot="1" x14ac:dyDescent="0.3">
      <c r="A25" s="8"/>
      <c r="B25" s="75" t="s">
        <v>30</v>
      </c>
      <c r="C25" s="76"/>
      <c r="D25" s="76"/>
      <c r="E25" s="76"/>
      <c r="F25" s="76"/>
      <c r="G25" s="77"/>
      <c r="H25" s="85" t="str">
        <f>X23</f>
        <v/>
      </c>
      <c r="I25" s="85"/>
      <c r="J25" s="85"/>
      <c r="K25" s="86"/>
      <c r="L25" s="52"/>
      <c r="M25" s="53"/>
      <c r="N25" s="53"/>
      <c r="O25" s="54"/>
      <c r="P25" s="54"/>
      <c r="Q25" s="52"/>
      <c r="R25" s="52"/>
      <c r="S25" s="52"/>
      <c r="T25" s="52"/>
      <c r="U25" s="54"/>
      <c r="V25" s="8"/>
      <c r="W25" s="55"/>
      <c r="X25" s="32"/>
      <c r="Y25" s="55"/>
      <c r="Z25" s="55"/>
      <c r="AA25" s="56"/>
      <c r="AB25" s="8"/>
      <c r="AC25" s="8"/>
      <c r="AD25" s="32"/>
      <c r="AE25" s="6">
        <f>IF(H25&lt;&gt;"",IF(H25&gt;=50%,1,IF(H25&lt;30%,3,2)),0)</f>
        <v>0</v>
      </c>
      <c r="AL25" s="57" t="s">
        <v>20</v>
      </c>
      <c r="AM25" s="58"/>
      <c r="AN25" s="58"/>
      <c r="AO25" s="58"/>
      <c r="AP25" s="58"/>
      <c r="AQ25" s="59"/>
    </row>
    <row r="26" spans="1:43" ht="14.25" customHeight="1" thickBot="1" x14ac:dyDescent="0.3">
      <c r="A26" s="8"/>
      <c r="B26" s="54"/>
      <c r="C26" s="54"/>
      <c r="D26" s="54"/>
      <c r="E26" s="54"/>
      <c r="F26" s="12"/>
      <c r="G26" s="60" t="s">
        <v>38</v>
      </c>
      <c r="H26" s="14"/>
      <c r="I26" s="14"/>
      <c r="J26" s="14"/>
      <c r="K26" s="14"/>
      <c r="L26" s="53"/>
      <c r="M26" s="53"/>
      <c r="N26" s="53"/>
      <c r="O26" s="53"/>
      <c r="P26" s="54"/>
      <c r="Q26" s="54"/>
      <c r="R26" s="52"/>
      <c r="S26" s="52"/>
      <c r="T26" s="52"/>
      <c r="U26" s="52"/>
      <c r="V26" s="54"/>
      <c r="W26" s="8"/>
      <c r="X26" s="55"/>
      <c r="Y26" s="55"/>
      <c r="Z26" s="55"/>
      <c r="AA26" s="56"/>
      <c r="AB26" s="8"/>
      <c r="AC26" s="8"/>
      <c r="AD26" s="32"/>
    </row>
    <row r="27" spans="1:43" ht="31.5" customHeight="1" thickBot="1" x14ac:dyDescent="0.3">
      <c r="A27" s="5"/>
      <c r="B27" s="75" t="s">
        <v>29</v>
      </c>
      <c r="C27" s="76"/>
      <c r="D27" s="76"/>
      <c r="E27" s="76"/>
      <c r="F27" s="76"/>
      <c r="G27" s="77"/>
      <c r="H27" s="169" t="str">
        <f>IF(X23="","",G23-R23)</f>
        <v/>
      </c>
      <c r="I27" s="170"/>
      <c r="J27" s="170"/>
      <c r="K27" s="171"/>
      <c r="L27" s="14" t="s">
        <v>0</v>
      </c>
      <c r="M27" s="14" t="s">
        <v>13</v>
      </c>
      <c r="N27" s="14"/>
      <c r="O27" s="12"/>
      <c r="P27" s="12"/>
      <c r="Q27" s="13"/>
      <c r="R27" s="13"/>
      <c r="S27" s="13"/>
      <c r="T27" s="13"/>
      <c r="U27" s="12"/>
      <c r="V27" s="5"/>
      <c r="W27" s="36"/>
      <c r="Y27" s="36"/>
      <c r="Z27" s="36"/>
      <c r="AA27" s="61"/>
      <c r="AB27" s="5"/>
      <c r="AC27" s="5"/>
    </row>
    <row r="28" spans="1:43" ht="14.25" customHeight="1" thickBot="1" x14ac:dyDescent="0.3">
      <c r="A28" s="5"/>
      <c r="B28" s="12"/>
      <c r="C28" s="12"/>
      <c r="D28" s="12"/>
      <c r="E28" s="12"/>
      <c r="F28" s="12"/>
      <c r="G28" s="60"/>
      <c r="H28" s="14"/>
      <c r="I28" s="14"/>
      <c r="J28" s="14"/>
      <c r="K28" s="14"/>
      <c r="L28" s="14"/>
      <c r="M28" s="14"/>
      <c r="N28" s="14"/>
      <c r="O28" s="14"/>
      <c r="P28" s="12"/>
      <c r="Q28" s="12"/>
      <c r="R28" s="13"/>
      <c r="S28" s="13"/>
      <c r="T28" s="13"/>
      <c r="U28" s="13"/>
      <c r="V28" s="12"/>
      <c r="W28" s="5"/>
      <c r="X28" s="36"/>
      <c r="Y28" s="36"/>
      <c r="Z28" s="36"/>
      <c r="AA28" s="61"/>
      <c r="AB28" s="5"/>
      <c r="AC28" s="5"/>
    </row>
    <row r="29" spans="1:43" ht="33" customHeight="1" thickBot="1" x14ac:dyDescent="0.3">
      <c r="A29" s="5"/>
      <c r="B29" s="75" t="s">
        <v>42</v>
      </c>
      <c r="C29" s="76"/>
      <c r="D29" s="76"/>
      <c r="E29" s="76"/>
      <c r="F29" s="76"/>
      <c r="G29" s="77"/>
      <c r="H29" s="78" t="str">
        <f>IF(X23="","",ROUNDDOWN(H27/3,0))</f>
        <v/>
      </c>
      <c r="I29" s="79"/>
      <c r="J29" s="79"/>
      <c r="K29" s="80"/>
      <c r="L29" s="14" t="s">
        <v>0</v>
      </c>
      <c r="M29" s="14" t="s">
        <v>37</v>
      </c>
      <c r="N29" s="14"/>
      <c r="O29" s="12"/>
      <c r="P29" s="12"/>
      <c r="Q29" s="13"/>
      <c r="R29" s="13"/>
      <c r="S29" s="13"/>
      <c r="T29" s="13"/>
      <c r="U29" s="12"/>
      <c r="V29" s="5"/>
      <c r="W29" s="5"/>
      <c r="X29" s="36"/>
      <c r="Y29" s="36"/>
      <c r="Z29" s="36"/>
      <c r="AA29" s="61"/>
      <c r="AB29" s="5"/>
      <c r="AC29" s="5"/>
      <c r="AE29" s="6">
        <f>IF(H29&lt;100000,1,IF(H29&gt;=1000000,3,2))</f>
        <v>3</v>
      </c>
    </row>
    <row r="30" spans="1:43" ht="25.2" customHeight="1" x14ac:dyDescent="0.25">
      <c r="A30" s="8"/>
      <c r="B30" s="8"/>
      <c r="C30" s="8"/>
      <c r="D30" s="8"/>
      <c r="E30" s="54"/>
      <c r="F30" s="54"/>
      <c r="G30" s="52"/>
      <c r="H30" s="52"/>
      <c r="I30" s="52"/>
      <c r="J30" s="52"/>
      <c r="K30" s="54"/>
      <c r="L30" s="54"/>
      <c r="M30" s="54"/>
      <c r="N30" s="54"/>
      <c r="O30" s="53"/>
      <c r="P30" s="54"/>
      <c r="Q30" s="54"/>
      <c r="R30" s="52"/>
      <c r="S30" s="52"/>
      <c r="T30" s="52"/>
      <c r="U30" s="52"/>
      <c r="V30" s="54"/>
      <c r="W30" s="8"/>
      <c r="X30" s="55"/>
      <c r="Y30" s="55"/>
      <c r="Z30" s="55"/>
      <c r="AA30" s="56"/>
      <c r="AB30" s="8"/>
      <c r="AC30" s="8"/>
      <c r="AD30" s="8"/>
      <c r="AE30" s="6" t="str">
        <f>TEXT(AE25&amp;AE29,"#")</f>
        <v>3</v>
      </c>
    </row>
    <row r="31" spans="1:43" ht="25.2" customHeight="1" thickBot="1" x14ac:dyDescent="0.3">
      <c r="A31" s="8"/>
      <c r="B31" s="11" t="s">
        <v>39</v>
      </c>
      <c r="C31" s="62"/>
      <c r="D31" s="8"/>
      <c r="E31" s="63"/>
      <c r="F31" s="63"/>
      <c r="G31" s="63"/>
      <c r="H31" s="63"/>
      <c r="I31" s="63"/>
      <c r="J31" s="63"/>
      <c r="K31" s="63"/>
      <c r="L31" s="63"/>
      <c r="M31" s="63"/>
      <c r="N31" s="63"/>
      <c r="O31" s="63"/>
      <c r="P31" s="63"/>
      <c r="Q31" s="63"/>
      <c r="R31" s="63"/>
      <c r="S31" s="63"/>
      <c r="T31" s="63"/>
      <c r="U31" s="63"/>
      <c r="V31" s="63"/>
      <c r="W31" s="63"/>
      <c r="X31" s="63"/>
      <c r="Y31" s="63"/>
      <c r="Z31" s="63"/>
      <c r="AA31" s="63"/>
      <c r="AB31" s="63"/>
      <c r="AC31" s="8"/>
      <c r="AD31" s="8"/>
    </row>
    <row r="32" spans="1:43" ht="34.5" customHeight="1" thickBot="1" x14ac:dyDescent="0.3">
      <c r="A32" s="8"/>
      <c r="B32" s="154" t="s">
        <v>32</v>
      </c>
      <c r="C32" s="155"/>
      <c r="D32" s="155"/>
      <c r="E32" s="155"/>
      <c r="F32" s="155"/>
      <c r="G32" s="155"/>
      <c r="H32" s="156"/>
      <c r="I32" s="157" t="s">
        <v>31</v>
      </c>
      <c r="J32" s="158"/>
      <c r="K32" s="158"/>
      <c r="L32" s="158"/>
      <c r="M32" s="158"/>
      <c r="N32" s="158"/>
      <c r="O32" s="158"/>
      <c r="P32" s="158"/>
      <c r="Q32" s="158"/>
      <c r="R32" s="158"/>
      <c r="S32" s="158"/>
      <c r="T32" s="158"/>
      <c r="U32" s="123" t="s">
        <v>28</v>
      </c>
      <c r="V32" s="124"/>
      <c r="W32" s="120" t="s">
        <v>43</v>
      </c>
      <c r="X32" s="121"/>
      <c r="Y32" s="121"/>
      <c r="Z32" s="121"/>
      <c r="AA32" s="121"/>
      <c r="AB32" s="122"/>
      <c r="AC32" s="8"/>
      <c r="AD32" s="32"/>
    </row>
    <row r="33" spans="1:31" ht="25.2" customHeight="1" x14ac:dyDescent="0.25">
      <c r="A33" s="8"/>
      <c r="B33" s="145" t="s">
        <v>24</v>
      </c>
      <c r="C33" s="146"/>
      <c r="D33" s="146"/>
      <c r="E33" s="146"/>
      <c r="F33" s="146"/>
      <c r="G33" s="146"/>
      <c r="H33" s="147"/>
      <c r="I33" s="159" t="s">
        <v>22</v>
      </c>
      <c r="J33" s="160"/>
      <c r="K33" s="160"/>
      <c r="L33" s="160"/>
      <c r="M33" s="160"/>
      <c r="N33" s="160"/>
      <c r="O33" s="160"/>
      <c r="P33" s="160"/>
      <c r="Q33" s="160"/>
      <c r="R33" s="160"/>
      <c r="S33" s="160"/>
      <c r="T33" s="161"/>
      <c r="U33" s="131" t="str">
        <f>IF($AE$30=TEXT(AE33,"#"),"○","")</f>
        <v/>
      </c>
      <c r="V33" s="132"/>
      <c r="W33" s="125">
        <v>50000</v>
      </c>
      <c r="X33" s="126"/>
      <c r="Y33" s="126"/>
      <c r="Z33" s="126"/>
      <c r="AA33" s="126"/>
      <c r="AB33" s="64"/>
      <c r="AC33" s="8"/>
      <c r="AD33" s="32"/>
      <c r="AE33" s="6">
        <v>11</v>
      </c>
    </row>
    <row r="34" spans="1:31" ht="25.2" customHeight="1" x14ac:dyDescent="0.25">
      <c r="A34" s="8"/>
      <c r="B34" s="148"/>
      <c r="C34" s="149"/>
      <c r="D34" s="149"/>
      <c r="E34" s="149"/>
      <c r="F34" s="149"/>
      <c r="G34" s="149"/>
      <c r="H34" s="150"/>
      <c r="I34" s="162" t="s">
        <v>23</v>
      </c>
      <c r="J34" s="163"/>
      <c r="K34" s="163"/>
      <c r="L34" s="163"/>
      <c r="M34" s="163"/>
      <c r="N34" s="163"/>
      <c r="O34" s="163"/>
      <c r="P34" s="163"/>
      <c r="Q34" s="163"/>
      <c r="R34" s="163"/>
      <c r="S34" s="163"/>
      <c r="T34" s="164"/>
      <c r="U34" s="133" t="str">
        <f t="shared" ref="U34:U38" si="4">IF($AE$30=TEXT(AE34,"#"),"○","")</f>
        <v/>
      </c>
      <c r="V34" s="134"/>
      <c r="W34" s="127">
        <v>100000</v>
      </c>
      <c r="X34" s="128"/>
      <c r="Y34" s="128"/>
      <c r="Z34" s="128"/>
      <c r="AA34" s="128"/>
      <c r="AB34" s="65"/>
      <c r="AC34" s="8"/>
      <c r="AD34" s="32"/>
      <c r="AE34" s="6">
        <v>12</v>
      </c>
    </row>
    <row r="35" spans="1:31" ht="25.2" customHeight="1" thickBot="1" x14ac:dyDescent="0.3">
      <c r="A35" s="8"/>
      <c r="B35" s="151"/>
      <c r="C35" s="152"/>
      <c r="D35" s="152"/>
      <c r="E35" s="152"/>
      <c r="F35" s="152"/>
      <c r="G35" s="152"/>
      <c r="H35" s="153"/>
      <c r="I35" s="165" t="s">
        <v>26</v>
      </c>
      <c r="J35" s="166"/>
      <c r="K35" s="166"/>
      <c r="L35" s="166"/>
      <c r="M35" s="166"/>
      <c r="N35" s="166"/>
      <c r="O35" s="166"/>
      <c r="P35" s="166"/>
      <c r="Q35" s="166"/>
      <c r="R35" s="166"/>
      <c r="S35" s="166"/>
      <c r="T35" s="167"/>
      <c r="U35" s="135" t="str">
        <f t="shared" si="4"/>
        <v/>
      </c>
      <c r="V35" s="136"/>
      <c r="W35" s="129">
        <v>150000</v>
      </c>
      <c r="X35" s="130"/>
      <c r="Y35" s="130"/>
      <c r="Z35" s="130"/>
      <c r="AA35" s="130"/>
      <c r="AB35" s="66"/>
      <c r="AC35" s="8"/>
      <c r="AD35" s="32"/>
      <c r="AE35" s="6">
        <v>13</v>
      </c>
    </row>
    <row r="36" spans="1:31" ht="25.2" customHeight="1" x14ac:dyDescent="0.25">
      <c r="A36" s="8"/>
      <c r="B36" s="168" t="s">
        <v>25</v>
      </c>
      <c r="C36" s="146"/>
      <c r="D36" s="146"/>
      <c r="E36" s="146"/>
      <c r="F36" s="146"/>
      <c r="G36" s="146"/>
      <c r="H36" s="147"/>
      <c r="I36" s="159" t="s">
        <v>22</v>
      </c>
      <c r="J36" s="160"/>
      <c r="K36" s="160"/>
      <c r="L36" s="160"/>
      <c r="M36" s="160"/>
      <c r="N36" s="160"/>
      <c r="O36" s="160"/>
      <c r="P36" s="160"/>
      <c r="Q36" s="160"/>
      <c r="R36" s="160"/>
      <c r="S36" s="160"/>
      <c r="T36" s="161"/>
      <c r="U36" s="137" t="str">
        <f t="shared" si="4"/>
        <v/>
      </c>
      <c r="V36" s="138"/>
      <c r="W36" s="125">
        <v>25000</v>
      </c>
      <c r="X36" s="126"/>
      <c r="Y36" s="126"/>
      <c r="Z36" s="126"/>
      <c r="AA36" s="126"/>
      <c r="AB36" s="67"/>
      <c r="AC36" s="8"/>
      <c r="AD36" s="32"/>
      <c r="AE36" s="6">
        <v>21</v>
      </c>
    </row>
    <row r="37" spans="1:31" ht="19.5" customHeight="1" x14ac:dyDescent="0.25">
      <c r="A37" s="8"/>
      <c r="B37" s="148"/>
      <c r="C37" s="149"/>
      <c r="D37" s="149"/>
      <c r="E37" s="149"/>
      <c r="F37" s="149"/>
      <c r="G37" s="149"/>
      <c r="H37" s="150"/>
      <c r="I37" s="162" t="s">
        <v>23</v>
      </c>
      <c r="J37" s="163"/>
      <c r="K37" s="163"/>
      <c r="L37" s="163"/>
      <c r="M37" s="163"/>
      <c r="N37" s="163"/>
      <c r="O37" s="163"/>
      <c r="P37" s="163"/>
      <c r="Q37" s="163"/>
      <c r="R37" s="163"/>
      <c r="S37" s="163"/>
      <c r="T37" s="164"/>
      <c r="U37" s="133" t="str">
        <f t="shared" si="4"/>
        <v/>
      </c>
      <c r="V37" s="134"/>
      <c r="W37" s="127">
        <v>50000</v>
      </c>
      <c r="X37" s="128"/>
      <c r="Y37" s="128"/>
      <c r="Z37" s="128"/>
      <c r="AA37" s="128"/>
      <c r="AB37" s="65"/>
      <c r="AC37" s="8"/>
      <c r="AD37" s="32"/>
      <c r="AE37" s="6">
        <v>22</v>
      </c>
    </row>
    <row r="38" spans="1:31" ht="25.2" customHeight="1" thickBot="1" x14ac:dyDescent="0.3">
      <c r="A38" s="8"/>
      <c r="B38" s="151"/>
      <c r="C38" s="152"/>
      <c r="D38" s="152"/>
      <c r="E38" s="152"/>
      <c r="F38" s="152"/>
      <c r="G38" s="152"/>
      <c r="H38" s="153"/>
      <c r="I38" s="165" t="s">
        <v>26</v>
      </c>
      <c r="J38" s="166"/>
      <c r="K38" s="166"/>
      <c r="L38" s="166"/>
      <c r="M38" s="166"/>
      <c r="N38" s="166"/>
      <c r="O38" s="166"/>
      <c r="P38" s="166"/>
      <c r="Q38" s="166"/>
      <c r="R38" s="166"/>
      <c r="S38" s="166"/>
      <c r="T38" s="167"/>
      <c r="U38" s="135" t="str">
        <f t="shared" si="4"/>
        <v/>
      </c>
      <c r="V38" s="136"/>
      <c r="W38" s="129">
        <v>75000</v>
      </c>
      <c r="X38" s="130"/>
      <c r="Y38" s="130"/>
      <c r="Z38" s="130"/>
      <c r="AA38" s="130"/>
      <c r="AB38" s="66"/>
      <c r="AC38" s="8"/>
      <c r="AD38" s="32"/>
      <c r="AE38" s="6">
        <v>23</v>
      </c>
    </row>
    <row r="39" spans="1:31" ht="25.2" customHeight="1" thickBot="1" x14ac:dyDescent="0.3">
      <c r="A39" s="8"/>
      <c r="B39" s="68"/>
      <c r="C39" s="54"/>
      <c r="D39" s="54"/>
      <c r="E39" s="54"/>
      <c r="F39" s="54"/>
      <c r="G39" s="53"/>
      <c r="H39" s="53"/>
      <c r="I39" s="53"/>
      <c r="J39" s="53"/>
      <c r="K39" s="53"/>
      <c r="L39" s="53"/>
      <c r="M39" s="53"/>
      <c r="N39" s="53"/>
      <c r="O39" s="53"/>
      <c r="P39" s="54"/>
      <c r="Q39" s="54"/>
      <c r="R39" s="52"/>
      <c r="S39" s="52"/>
      <c r="T39" s="52"/>
      <c r="U39" s="69" t="s">
        <v>41</v>
      </c>
      <c r="V39" s="70"/>
      <c r="W39" s="70"/>
      <c r="X39" s="55"/>
      <c r="Y39" s="55"/>
      <c r="Z39" s="55"/>
      <c r="AA39" s="56"/>
      <c r="AB39" s="8"/>
      <c r="AC39" s="8"/>
      <c r="AD39" s="32"/>
    </row>
    <row r="40" spans="1:31" ht="19.5" customHeight="1" thickBot="1" x14ac:dyDescent="0.3">
      <c r="A40" s="8"/>
      <c r="B40" s="142" t="s">
        <v>14</v>
      </c>
      <c r="C40" s="143"/>
      <c r="D40" s="143"/>
      <c r="E40" s="143"/>
      <c r="F40" s="143"/>
      <c r="G40" s="139" t="str">
        <f>_xlfn.IFS(H29="","",AE25=3,"-",U33="○",W33,U34="○",W34,U35="○",W35,U36="○",W36,U37="○",W37,U38="○",W38)</f>
        <v/>
      </c>
      <c r="H40" s="140"/>
      <c r="I40" s="140"/>
      <c r="J40" s="140"/>
      <c r="K40" s="141"/>
      <c r="L40" s="14" t="s">
        <v>0</v>
      </c>
      <c r="M40" s="14" t="s">
        <v>40</v>
      </c>
      <c r="N40" s="53"/>
      <c r="O40" s="32"/>
      <c r="P40" s="54"/>
      <c r="Q40" s="54"/>
      <c r="R40" s="52"/>
      <c r="S40" s="52"/>
      <c r="T40" s="52"/>
      <c r="U40" s="52"/>
      <c r="V40" s="54"/>
      <c r="W40" s="8"/>
      <c r="X40" s="55"/>
      <c r="Y40" s="55"/>
      <c r="Z40" s="55"/>
      <c r="AA40" s="56"/>
      <c r="AB40" s="8"/>
      <c r="AC40" s="8"/>
      <c r="AD40" s="32"/>
    </row>
    <row r="41" spans="1:31" ht="9" customHeight="1" x14ac:dyDescent="0.25">
      <c r="A41" s="8"/>
      <c r="B41" s="71"/>
      <c r="C41" s="71"/>
      <c r="D41" s="71"/>
      <c r="E41" s="71"/>
      <c r="F41" s="71"/>
      <c r="G41" s="72"/>
      <c r="H41" s="72"/>
      <c r="I41" s="73"/>
      <c r="J41" s="73"/>
      <c r="K41" s="73"/>
      <c r="L41" s="53"/>
      <c r="M41" s="53"/>
      <c r="N41" s="53"/>
      <c r="O41" s="32"/>
      <c r="P41" s="54"/>
      <c r="Q41" s="54"/>
      <c r="R41" s="52"/>
      <c r="S41" s="52"/>
      <c r="T41" s="52"/>
      <c r="U41" s="52"/>
      <c r="V41" s="54"/>
      <c r="W41" s="8"/>
      <c r="X41" s="55"/>
      <c r="Y41" s="55"/>
      <c r="Z41" s="55"/>
      <c r="AA41" s="56"/>
      <c r="AB41" s="8"/>
      <c r="AC41" s="8"/>
      <c r="AD41" s="32"/>
    </row>
    <row r="42" spans="1:31" x14ac:dyDescent="0.25">
      <c r="A42" s="8"/>
      <c r="B42" s="8"/>
      <c r="C42" s="8"/>
      <c r="D42" s="8"/>
      <c r="E42" s="54"/>
      <c r="F42" s="54"/>
      <c r="G42" s="74"/>
      <c r="H42" s="52"/>
      <c r="I42" s="52"/>
      <c r="J42" s="52"/>
      <c r="K42" s="54"/>
      <c r="L42" s="54"/>
      <c r="M42" s="54"/>
      <c r="N42" s="54"/>
      <c r="O42" s="53"/>
      <c r="P42" s="54"/>
      <c r="Q42" s="54"/>
      <c r="R42" s="52"/>
      <c r="S42" s="52"/>
      <c r="T42" s="52"/>
      <c r="U42" s="52"/>
      <c r="V42" s="54"/>
      <c r="W42" s="8"/>
      <c r="X42" s="55"/>
      <c r="Y42" s="55"/>
      <c r="Z42" s="55"/>
      <c r="AA42" s="56"/>
      <c r="AB42" s="8"/>
      <c r="AC42" s="8"/>
      <c r="AD42" s="32"/>
    </row>
    <row r="43" spans="1:31" x14ac:dyDescent="0.25">
      <c r="A43" s="8"/>
      <c r="B43" s="8"/>
      <c r="C43" s="8"/>
      <c r="D43" s="8"/>
      <c r="E43" s="63"/>
      <c r="F43" s="63"/>
      <c r="G43" s="63"/>
      <c r="H43" s="63"/>
      <c r="I43" s="63"/>
      <c r="J43" s="63"/>
      <c r="K43" s="63"/>
      <c r="L43" s="63"/>
      <c r="M43" s="63"/>
      <c r="N43" s="63"/>
      <c r="O43" s="63"/>
      <c r="P43" s="63"/>
      <c r="Q43" s="63"/>
      <c r="R43" s="63"/>
      <c r="S43" s="63"/>
      <c r="T43" s="63"/>
      <c r="U43" s="63"/>
      <c r="V43" s="63"/>
      <c r="W43" s="63"/>
      <c r="X43" s="63"/>
      <c r="Y43" s="63"/>
      <c r="Z43" s="63"/>
      <c r="AA43" s="63"/>
      <c r="AB43" s="63"/>
      <c r="AC43" s="8"/>
      <c r="AD43" s="8"/>
    </row>
    <row r="44" spans="1:3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row>
  </sheetData>
  <sheetProtection sheet="1" objects="1" scenarios="1" selectLockedCells="1"/>
  <mergeCells count="80">
    <mergeCell ref="M21:Q21"/>
    <mergeCell ref="M22:Q22"/>
    <mergeCell ref="G21:J21"/>
    <mergeCell ref="R21:U21"/>
    <mergeCell ref="AA24:AC24"/>
    <mergeCell ref="AB23:AC23"/>
    <mergeCell ref="G22:J22"/>
    <mergeCell ref="R23:U23"/>
    <mergeCell ref="X23:Y23"/>
    <mergeCell ref="X24:Y24"/>
    <mergeCell ref="R22:U22"/>
    <mergeCell ref="X22:Y22"/>
    <mergeCell ref="G40:K40"/>
    <mergeCell ref="B23:F23"/>
    <mergeCell ref="B40:F40"/>
    <mergeCell ref="B17:K17"/>
    <mergeCell ref="M17:V17"/>
    <mergeCell ref="B33:H35"/>
    <mergeCell ref="B32:H32"/>
    <mergeCell ref="I32:T32"/>
    <mergeCell ref="I33:T33"/>
    <mergeCell ref="I34:T34"/>
    <mergeCell ref="I35:T35"/>
    <mergeCell ref="I36:T36"/>
    <mergeCell ref="I37:T37"/>
    <mergeCell ref="I38:T38"/>
    <mergeCell ref="B36:H38"/>
    <mergeCell ref="H27:K27"/>
    <mergeCell ref="W32:AB32"/>
    <mergeCell ref="U32:V32"/>
    <mergeCell ref="W36:AA36"/>
    <mergeCell ref="W37:AA37"/>
    <mergeCell ref="W38:AA38"/>
    <mergeCell ref="U33:V33"/>
    <mergeCell ref="U34:V34"/>
    <mergeCell ref="U35:V35"/>
    <mergeCell ref="W33:AA33"/>
    <mergeCell ref="W34:AA34"/>
    <mergeCell ref="W35:AA35"/>
    <mergeCell ref="U36:V36"/>
    <mergeCell ref="U37:V37"/>
    <mergeCell ref="U38:V38"/>
    <mergeCell ref="G20:J20"/>
    <mergeCell ref="A2:S2"/>
    <mergeCell ref="W8:AC8"/>
    <mergeCell ref="U8:V8"/>
    <mergeCell ref="A4:AC4"/>
    <mergeCell ref="V5:AD5"/>
    <mergeCell ref="B7:F7"/>
    <mergeCell ref="B8:F8"/>
    <mergeCell ref="B20:F20"/>
    <mergeCell ref="G7:AC7"/>
    <mergeCell ref="I8:T8"/>
    <mergeCell ref="B9:AC9"/>
    <mergeCell ref="X17:Y17"/>
    <mergeCell ref="R20:U20"/>
    <mergeCell ref="X20:Y20"/>
    <mergeCell ref="B21:F21"/>
    <mergeCell ref="B22:F22"/>
    <mergeCell ref="M20:Q20"/>
    <mergeCell ref="AA17:AC17"/>
    <mergeCell ref="B18:F18"/>
    <mergeCell ref="G18:J18"/>
    <mergeCell ref="M18:Q18"/>
    <mergeCell ref="R18:U18"/>
    <mergeCell ref="X18:Y18"/>
    <mergeCell ref="B19:F19"/>
    <mergeCell ref="G19:J19"/>
    <mergeCell ref="M19:Q19"/>
    <mergeCell ref="R19:U19"/>
    <mergeCell ref="X19:Y19"/>
    <mergeCell ref="AB18:AC22"/>
    <mergeCell ref="X21:Y21"/>
    <mergeCell ref="B27:G27"/>
    <mergeCell ref="H29:K29"/>
    <mergeCell ref="B29:G29"/>
    <mergeCell ref="G23:J23"/>
    <mergeCell ref="M23:Q23"/>
    <mergeCell ref="B25:G25"/>
    <mergeCell ref="H25:K25"/>
  </mergeCells>
  <phoneticPr fontId="1"/>
  <dataValidations count="1">
    <dataValidation imeMode="off" allowBlank="1" showInputMessage="1" showErrorMessage="1" sqref="G30 E30 M23 K30:P30 G6 E42 K6:P6 E6 B23 B39:B41 R18:R24 Q27 U27 L27:O27 M24:P24 K42:P42 L40:N41 K18:L24 B25:B29 M16:P16 V28 E16:K16 AM24 B36 V6 R28 R30 V30 M26:P26 M28:P28 Q29 U29 L29:O29 P40:P41 E11:P11 R39:R42 G39:G41 M39:P39 B32:B33 V18:V24 G18:G24 H27 E24 Q25 U25 L25:O25 V26 R26 R6 H25 V40:V42 H29 L16:L17" xr:uid="{00000000-0002-0000-0000-000000000000}"/>
  </dataValidations>
  <printOptions horizontalCentered="1"/>
  <pageMargins left="0.51181102362204722" right="0.35433070866141736" top="0.55118110236220474" bottom="0.35433070866141736" header="0.31496062992125984" footer="0.31496062992125984"/>
  <pageSetup paperSize="9" scale="92"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1</xdr:col>
                    <xdr:colOff>175260</xdr:colOff>
                    <xdr:row>11</xdr:row>
                    <xdr:rowOff>38100</xdr:rowOff>
                  </from>
                  <to>
                    <xdr:col>9</xdr:col>
                    <xdr:colOff>38100</xdr:colOff>
                    <xdr:row>11</xdr:row>
                    <xdr:rowOff>274320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1</xdr:col>
                    <xdr:colOff>175260</xdr:colOff>
                    <xdr:row>12</xdr:row>
                    <xdr:rowOff>38100</xdr:rowOff>
                  </from>
                  <to>
                    <xdr:col>9</xdr:col>
                    <xdr:colOff>160020</xdr:colOff>
                    <xdr:row>13</xdr:row>
                    <xdr:rowOff>144780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E02F8-565A-454A-BABE-8E52EA9B6937}">
  <dimension ref="A1:B7"/>
  <sheetViews>
    <sheetView workbookViewId="0">
      <selection activeCell="B8" sqref="B8"/>
    </sheetView>
  </sheetViews>
  <sheetFormatPr defaultRowHeight="13.2" x14ac:dyDescent="0.25"/>
  <cols>
    <col min="1" max="1" width="16.33203125" bestFit="1" customWidth="1"/>
    <col min="2" max="2" width="14.77734375" bestFit="1" customWidth="1"/>
  </cols>
  <sheetData>
    <row r="1" spans="1:2" x14ac:dyDescent="0.25">
      <c r="A1" s="1" t="s">
        <v>48</v>
      </c>
      <c r="B1" s="1" t="s">
        <v>49</v>
      </c>
    </row>
    <row r="2" spans="1:2" x14ac:dyDescent="0.25">
      <c r="A2" s="2"/>
      <c r="B2" s="2"/>
    </row>
    <row r="3" spans="1:2" x14ac:dyDescent="0.25">
      <c r="A3" s="3">
        <v>43770</v>
      </c>
      <c r="B3" s="3">
        <v>44136</v>
      </c>
    </row>
    <row r="4" spans="1:2" x14ac:dyDescent="0.25">
      <c r="A4" s="3">
        <v>43800</v>
      </c>
      <c r="B4" s="3">
        <v>44166</v>
      </c>
    </row>
    <row r="5" spans="1:2" x14ac:dyDescent="0.25">
      <c r="A5" s="3">
        <v>43831</v>
      </c>
      <c r="B5" s="3">
        <v>44197</v>
      </c>
    </row>
    <row r="6" spans="1:2" x14ac:dyDescent="0.25">
      <c r="A6" s="3">
        <v>43862</v>
      </c>
      <c r="B6" s="3">
        <v>44228</v>
      </c>
    </row>
    <row r="7" spans="1:2" x14ac:dyDescent="0.25">
      <c r="A7" s="3">
        <v>43891</v>
      </c>
      <c r="B7" s="3">
        <v>44256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　申請額計算表</vt:lpstr>
      <vt:lpstr>リスト</vt:lpstr>
      <vt:lpstr>'別紙１　申請額計算表'!Print_Area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経営支援課</dc:creator>
  <cp:lastModifiedBy>woco7</cp:lastModifiedBy>
  <cp:lastPrinted>2021-03-30T07:20:51Z</cp:lastPrinted>
  <dcterms:created xsi:type="dcterms:W3CDTF">2020-05-23T02:59:19Z</dcterms:created>
  <dcterms:modified xsi:type="dcterms:W3CDTF">2021-03-30T07:22:09Z</dcterms:modified>
</cp:coreProperties>
</file>