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2.220\maesawashokokai\Ｒ３県　支援金\前沢設定要綱\"/>
    </mc:Choice>
  </mc:AlternateContent>
  <bookViews>
    <workbookView xWindow="0" yWindow="0" windowWidth="20490" windowHeight="7770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52511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<sst xmlns="http://schemas.openxmlformats.org/spreadsheetml/2006/main" count="220" uniqueCount="73">
  <si>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</si>
  <si>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</si>
  <si>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</si>
  <si>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</si>
  <si>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</si>
  <si>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</si>
  <si>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</si>
  <si>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</si>
  <si>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</si>
  <si>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</si>
  <si>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</si>
  <si>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</si>
  <si>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</si>
  <si>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</si>
  <si>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</si>
  <si>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</si>
  <si>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</si>
  <si>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</si>
  <si>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</si>
  <si>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</si>
  <si>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</si>
  <si>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</si>
  <si>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</si>
  <si>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</si>
  <si>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</si>
  <si>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</si>
  <si>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</si>
  <si>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</si>
  <si>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</si>
  <si>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</si>
  <si>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</si>
  <si>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</si>
  <si>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</si>
  <si>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</si>
  <si>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</si>
  <si>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</si>
  <si>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</si>
  <si>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</si>
  <si>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</si>
  <si>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</si>
  <si>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</si>
  <si>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</si>
  <si>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</si>
  <si>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</si>
  <si>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</si>
  <si>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</si>
  <si>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</si>
  <si>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</si>
  <si>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</si>
  <si>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</si>
  <si>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</si>
  <si>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</si>
  <si>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</si>
  <si>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</si>
  <si>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</si>
  <si>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</si>
  <si>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</si>
  <si>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</si>
  <si>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</si>
  <si>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</si>
  <si>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</si>
  <si>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</si>
  <si>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</si>
  <si>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</si>
  <si>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</si>
  <si>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</si>
  <si>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</si>
  <si>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</si>
  <si>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</si>
  <si>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</si>
  <si>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</si>
  <si>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</si>
  <si>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t>注1　業種は前沢商工会地域企業経営支援金支給事業実施要綱別表２の対象事業一覧より選択してください。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11">
      <t>マエサワショウコウカイ</t>
    </rPh>
    <rPh sb="20" eb="22">
      <t>シキュウ</t>
    </rPh>
    <rPh sb="22" eb="24">
      <t>ジギョウ</t>
    </rPh>
    <rPh sb="24" eb="26">
      <t>ジッシ</t>
    </rPh>
    <rPh sb="26" eb="28">
      <t>ヨウコウ</t>
    </rPh>
    <rPh sb="28" eb="30">
      <t>ベッピョウ</t>
    </rPh>
    <rPh sb="32" eb="36">
      <t>タイショウジギョウ</t>
    </rPh>
    <rPh sb="36" eb="38">
      <t>イチラン</t>
    </rPh>
    <rPh sb="40" eb="42">
      <t>センタク</t>
    </rPh>
    <rPh sb="50" eb="51">
      <t>チュウ</t>
    </rPh>
    <rPh sb="53" eb="57">
      <t>イワテケンナイ</t>
    </rPh>
    <rPh sb="58" eb="60">
      <t>ショザイ</t>
    </rPh>
    <rPh sb="62" eb="64">
      <t>テンポ</t>
    </rPh>
    <rPh sb="65" eb="66">
      <t>スベ</t>
    </rPh>
    <rPh sb="67" eb="69">
      <t>キニュウ</t>
    </rPh>
    <rPh sb="71" eb="72">
      <t>クダ</t>
    </rPh>
    <rPh sb="79" eb="81">
      <t>テンポ</t>
    </rPh>
    <rPh sb="83" eb="85">
      <t>テンポ</t>
    </rPh>
    <rPh sb="86" eb="87">
      <t>コ</t>
    </rPh>
    <rPh sb="89" eb="91">
      <t>バアイ</t>
    </rPh>
    <rPh sb="93" eb="95">
      <t>ニンイ</t>
    </rPh>
    <rPh sb="97" eb="99">
      <t>テンポ</t>
    </rPh>
    <rPh sb="100" eb="102">
      <t>キニュウ</t>
    </rPh>
    <rPh sb="104" eb="10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</si>
</sst>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6" fillId="2" borderId="2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left" vertical="center"/>
    </xf>
    <xf numFmtId="38" fontId="16" fillId="2" borderId="3" xfId="3" applyFont="1" applyFill="1" applyBorder="1" applyAlignment="1" applyProtection="1">
      <alignment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38" fontId="16" fillId="0" borderId="2" xfId="3" applyFont="1" applyFill="1" applyBorder="1" applyAlignment="1" applyProtection="1">
      <alignment vertical="center"/>
      <protection locked="0"/>
    </xf>
    <xf numFmtId="38" fontId="16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21" fillId="0" borderId="18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17" fillId="0" borderId="9" xfId="3" applyFont="1" applyFill="1" applyBorder="1" applyAlignment="1" applyProtection="1">
      <alignment horizontal="right" vertical="center"/>
      <protection locked="0"/>
    </xf>
    <xf numFmtId="38" fontId="17" fillId="0" borderId="10" xfId="3" applyFont="1" applyFill="1" applyBorder="1" applyAlignment="1" applyProtection="1">
      <alignment horizontal="right" vertical="center"/>
      <protection locked="0"/>
    </xf>
    <xf numFmtId="38" fontId="17" fillId="0" borderId="11" xfId="3" applyFont="1" applyFill="1" applyBorder="1" applyAlignment="1" applyProtection="1">
      <alignment horizontal="right" vertical="center"/>
      <protection locked="0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38" fontId="16" fillId="2" borderId="9" xfId="3" applyFont="1" applyFill="1" applyBorder="1" applyAlignment="1" applyProtection="1">
      <alignment horizontal="right" vertical="center"/>
      <protection locked="0"/>
    </xf>
    <xf numFmtId="38" fontId="16" fillId="2" borderId="10" xfId="3" applyFont="1" applyFill="1" applyBorder="1" applyAlignment="1" applyProtection="1">
      <alignment horizontal="right" vertical="center"/>
      <protection locked="0"/>
    </xf>
    <xf numFmtId="38" fontId="16" fillId="2" borderId="11" xfId="3" applyFont="1" applyFill="1" applyBorder="1" applyAlignment="1" applyProtection="1">
      <alignment horizontal="right" vertical="center"/>
      <protection locked="0"/>
    </xf>
    <xf numFmtId="38" fontId="16" fillId="2" borderId="1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Q26" sqref="Q2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37" t="s">
        <v>3</v>
      </c>
      <c r="C7" s="17"/>
      <c r="D7" s="12" t="s">
        <v>2</v>
      </c>
      <c r="E7" s="22"/>
      <c r="F7" s="28" t="s">
        <v>0</v>
      </c>
      <c r="G7" s="122"/>
      <c r="H7" s="122"/>
      <c r="I7" s="122"/>
      <c r="J7" s="122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22"/>
      <c r="S7" s="122"/>
      <c r="T7" s="122"/>
      <c r="U7" s="122"/>
      <c r="V7" s="26" t="s">
        <v>1</v>
      </c>
      <c r="W7" s="23"/>
      <c r="X7" s="123" t="str">
        <f>IFERROR((G7-R7)/G7,"")</f>
        <v/>
      </c>
      <c r="Y7" s="123"/>
      <c r="Z7" s="9"/>
      <c r="AA7" s="25"/>
      <c r="AB7" s="160" t="s">
        <v>18</v>
      </c>
      <c r="AC7" s="160"/>
    </row>
    <row r="8" spans="1:38" ht="19.5" customHeight="1" thickBot="1" x14ac:dyDescent="0.25">
      <c r="A8" s="11"/>
      <c r="B8" s="37" t="s">
        <v>3</v>
      </c>
      <c r="C8" s="17"/>
      <c r="D8" s="12" t="s">
        <v>2</v>
      </c>
      <c r="E8" s="22"/>
      <c r="F8" s="28" t="s">
        <v>0</v>
      </c>
      <c r="G8" s="122"/>
      <c r="H8" s="122"/>
      <c r="I8" s="122"/>
      <c r="J8" s="122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22"/>
      <c r="S8" s="122"/>
      <c r="T8" s="122"/>
      <c r="U8" s="122"/>
      <c r="V8" s="26" t="s">
        <v>1</v>
      </c>
      <c r="W8" s="23"/>
      <c r="X8" s="123" t="str">
        <f>IFERROR((G8-R8)/G8,"")</f>
        <v/>
      </c>
      <c r="Y8" s="123"/>
      <c r="Z8" s="9"/>
      <c r="AA8" s="25"/>
      <c r="AB8" s="160"/>
      <c r="AC8" s="160"/>
    </row>
    <row r="9" spans="1:38" ht="19.5" customHeight="1" thickTop="1" x14ac:dyDescent="0.2">
      <c r="A9" s="11"/>
      <c r="B9" s="46" t="s">
        <v>3</v>
      </c>
      <c r="C9" s="17"/>
      <c r="D9" s="12" t="s">
        <v>2</v>
      </c>
      <c r="E9" s="22"/>
      <c r="F9" s="44" t="s">
        <v>0</v>
      </c>
      <c r="G9" s="122"/>
      <c r="H9" s="122"/>
      <c r="I9" s="122"/>
      <c r="J9" s="122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22"/>
      <c r="S9" s="122"/>
      <c r="T9" s="122"/>
      <c r="U9" s="122"/>
      <c r="V9" s="45" t="s">
        <v>1</v>
      </c>
      <c r="W9" s="11"/>
      <c r="X9" s="123" t="str">
        <f t="shared" ref="X9:X10" si="0">IFERROR((G9-R9)/G9,"")</f>
        <v/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28" t="s">
        <v>24</v>
      </c>
      <c r="C10" s="128"/>
      <c r="D10" s="128"/>
      <c r="E10" s="128"/>
      <c r="F10" s="128"/>
      <c r="G10" s="161">
        <f>SUM(G7:G9)</f>
        <v>0</v>
      </c>
      <c r="H10" s="162"/>
      <c r="I10" s="162"/>
      <c r="J10" s="163"/>
      <c r="K10" s="57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0</v>
      </c>
      <c r="S10" s="162"/>
      <c r="T10" s="162"/>
      <c r="U10" s="163"/>
      <c r="V10" s="24" t="s">
        <v>1</v>
      </c>
      <c r="W10" s="11"/>
      <c r="X10" s="164" t="str">
        <f t="shared" si="0"/>
        <v/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25">
      <c r="A12" s="11"/>
      <c r="B12" s="141" t="s">
        <v>70</v>
      </c>
      <c r="C12" s="142"/>
      <c r="D12" s="142"/>
      <c r="E12" s="142"/>
      <c r="F12" s="143"/>
      <c r="G12" s="144">
        <f>MAX(ROUNDDOWN(G10-R10,-3),0)</f>
        <v>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">
      <c r="B15" s="14">
        <v>1</v>
      </c>
      <c r="C15" s="106" t="s">
        <v>11</v>
      </c>
      <c r="D15" s="106"/>
      <c r="E15" s="106"/>
      <c r="F15" s="12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11" t="s">
        <v>8</v>
      </c>
      <c r="V15" s="112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">
      <c r="B16" s="15"/>
      <c r="C16" s="106" t="s">
        <v>9</v>
      </c>
      <c r="D16" s="106"/>
      <c r="E16" s="106"/>
      <c r="F16" s="10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11" t="s">
        <v>12</v>
      </c>
      <c r="V16" s="112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">
      <c r="B17" s="14">
        <v>2</v>
      </c>
      <c r="C17" s="106" t="s">
        <v>11</v>
      </c>
      <c r="D17" s="106"/>
      <c r="E17" s="106"/>
      <c r="F17" s="10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11" t="s">
        <v>8</v>
      </c>
      <c r="V17" s="112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">
      <c r="B18" s="15"/>
      <c r="C18" s="106" t="s">
        <v>9</v>
      </c>
      <c r="D18" s="106"/>
      <c r="E18" s="106"/>
      <c r="F18" s="10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11" t="s">
        <v>12</v>
      </c>
      <c r="V18" s="112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">
      <c r="B19" s="14">
        <v>3</v>
      </c>
      <c r="C19" s="106" t="s">
        <v>11</v>
      </c>
      <c r="D19" s="106"/>
      <c r="E19" s="106"/>
      <c r="F19" s="10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11" t="s">
        <v>8</v>
      </c>
      <c r="V19" s="112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">
      <c r="B20" s="15"/>
      <c r="C20" s="106" t="s">
        <v>9</v>
      </c>
      <c r="D20" s="106"/>
      <c r="E20" s="106"/>
      <c r="F20" s="10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11" t="s">
        <v>12</v>
      </c>
      <c r="V20" s="112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">
      <c r="B21" s="14">
        <v>4</v>
      </c>
      <c r="C21" s="106" t="s">
        <v>11</v>
      </c>
      <c r="D21" s="106"/>
      <c r="E21" s="106"/>
      <c r="F21" s="10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11" t="s">
        <v>8</v>
      </c>
      <c r="V21" s="112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">
      <c r="B22" s="15"/>
      <c r="C22" s="106" t="s">
        <v>9</v>
      </c>
      <c r="D22" s="106"/>
      <c r="E22" s="106"/>
      <c r="F22" s="10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11" t="s">
        <v>12</v>
      </c>
      <c r="V22" s="112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">
      <c r="B23" s="14">
        <v>5</v>
      </c>
      <c r="C23" s="106" t="s">
        <v>11</v>
      </c>
      <c r="D23" s="106"/>
      <c r="E23" s="106"/>
      <c r="F23" s="10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11" t="s">
        <v>8</v>
      </c>
      <c r="V23" s="112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">
      <c r="B24" s="15"/>
      <c r="C24" s="106" t="s">
        <v>9</v>
      </c>
      <c r="D24" s="106"/>
      <c r="E24" s="106"/>
      <c r="F24" s="10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11" t="s">
        <v>12</v>
      </c>
      <c r="V24" s="112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25">
      <c r="B25" s="153" t="s">
        <v>72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17" t="s">
        <v>30</v>
      </c>
      <c r="C26" s="118"/>
      <c r="D26" s="118"/>
      <c r="E26" s="118"/>
      <c r="F26" s="118"/>
      <c r="G26" s="154"/>
      <c r="H26" s="155"/>
      <c r="I26" s="156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25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19" t="s">
        <v>30</v>
      </c>
      <c r="C29" s="120"/>
      <c r="D29" s="120"/>
      <c r="E29" s="120"/>
      <c r="F29" s="121"/>
      <c r="G29" s="138">
        <f>G26</f>
        <v>0</v>
      </c>
      <c r="H29" s="139"/>
      <c r="I29" s="140"/>
      <c r="J29" s="62" t="s">
        <v>14</v>
      </c>
      <c r="K29" s="103" t="s">
        <v>37</v>
      </c>
      <c r="L29" s="104"/>
      <c r="M29" s="104"/>
      <c r="N29" s="104"/>
      <c r="O29" s="104"/>
      <c r="P29" s="105"/>
      <c r="Q29" s="3" t="s">
        <v>22</v>
      </c>
      <c r="R29" s="107" t="s">
        <v>17</v>
      </c>
      <c r="S29" s="108"/>
      <c r="T29" s="108"/>
      <c r="U29" s="108"/>
      <c r="V29" s="113">
        <f>G29*400000</f>
        <v>0</v>
      </c>
      <c r="W29" s="114"/>
      <c r="X29" s="114"/>
      <c r="Y29" s="114"/>
      <c r="Z29" s="114"/>
      <c r="AA29" s="115"/>
      <c r="AB29" s="52" t="s">
        <v>23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">
      <c r="A31" s="11"/>
      <c r="B31" s="132" t="s">
        <v>32</v>
      </c>
      <c r="C31" s="133"/>
      <c r="D31" s="133"/>
      <c r="E31" s="133"/>
      <c r="F31" s="134"/>
      <c r="G31" s="25"/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38</v>
      </c>
      <c r="R31" s="107" t="s">
        <v>66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38</v>
      </c>
      <c r="R32" s="107" t="s">
        <v>67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97" t="s">
        <v>58</v>
      </c>
      <c r="C34" s="98"/>
      <c r="D34" s="98"/>
      <c r="E34" s="98"/>
      <c r="F34" s="99"/>
      <c r="G34" s="129">
        <f>IF(G31="○",IF(V29&gt;=2000000,2000000,V29),IF(V29&gt;1000000,1000000,V29))</f>
        <v>0</v>
      </c>
      <c r="H34" s="130"/>
      <c r="I34" s="130"/>
      <c r="J34" s="130"/>
      <c r="K34" s="131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41" t="s">
        <v>70</v>
      </c>
      <c r="C38" s="142"/>
      <c r="D38" s="142"/>
      <c r="E38" s="142"/>
      <c r="F38" s="143"/>
      <c r="G38" s="149">
        <f>G12</f>
        <v>0</v>
      </c>
      <c r="H38" s="150"/>
      <c r="I38" s="150"/>
      <c r="J38" s="150"/>
      <c r="K38" s="151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25">
      <c r="A39" s="11"/>
      <c r="B39" s="97" t="s">
        <v>58</v>
      </c>
      <c r="C39" s="98"/>
      <c r="D39" s="98"/>
      <c r="E39" s="98"/>
      <c r="F39" s="99"/>
      <c r="G39" s="100">
        <f>G34</f>
        <v>0</v>
      </c>
      <c r="H39" s="101"/>
      <c r="I39" s="101"/>
      <c r="J39" s="101"/>
      <c r="K39" s="102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15" customHeight="1" thickBot="1" x14ac:dyDescent="0.25">
      <c r="A41" s="11"/>
      <c r="B41" s="147" t="s">
        <v>29</v>
      </c>
      <c r="C41" s="148"/>
      <c r="D41" s="148"/>
      <c r="E41" s="148"/>
      <c r="F41" s="148"/>
      <c r="G41" s="124">
        <f>IF(G12&gt;=G34,G34, G12)</f>
        <v>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U16:V16"/>
    <mergeCell ref="U17:V17"/>
    <mergeCell ref="U18:V18"/>
    <mergeCell ref="U19:V19"/>
    <mergeCell ref="U20:V20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B39:F39"/>
    <mergeCell ref="G39:K39"/>
    <mergeCell ref="K29:P29"/>
    <mergeCell ref="H31:P31"/>
    <mergeCell ref="H32:P32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/>
    <dataValidation type="list" allowBlank="1" showInputMessage="1" showErrorMessage="1" sqref="AA7:AA10 G29 G31:G33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view="pageBreakPreview" topLeftCell="A19" zoomScaleNormal="100" zoomScaleSheetLayoutView="100" workbookViewId="0">
      <selection activeCell="L36" sqref="L3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71">
        <v>400050</v>
      </c>
      <c r="H7" s="171"/>
      <c r="I7" s="171"/>
      <c r="J7" s="171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71">
        <v>350000</v>
      </c>
      <c r="S7" s="171"/>
      <c r="T7" s="171"/>
      <c r="U7" s="171"/>
      <c r="V7" s="80" t="s">
        <v>1</v>
      </c>
      <c r="W7" s="23"/>
      <c r="X7" s="123">
        <f>IFERROR((G7-R7)/G7,"")</f>
        <v>0.12510936132983377</v>
      </c>
      <c r="Y7" s="123"/>
      <c r="Z7" s="9"/>
      <c r="AA7" s="25"/>
      <c r="AB7" s="160" t="s">
        <v>18</v>
      </c>
      <c r="AC7" s="160"/>
    </row>
    <row r="8" spans="1:38" ht="19.5" customHeight="1" thickBot="1" x14ac:dyDescent="0.25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71">
        <v>550000</v>
      </c>
      <c r="H8" s="171"/>
      <c r="I8" s="171"/>
      <c r="J8" s="171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71">
        <v>200000</v>
      </c>
      <c r="S8" s="171"/>
      <c r="T8" s="171"/>
      <c r="U8" s="171"/>
      <c r="V8" s="80" t="s">
        <v>1</v>
      </c>
      <c r="W8" s="23"/>
      <c r="X8" s="123">
        <f>IFERROR((G8-R8)/G8,"")</f>
        <v>0.63636363636363635</v>
      </c>
      <c r="Y8" s="123"/>
      <c r="Z8" s="9"/>
      <c r="AA8" s="76" t="s">
        <v>33</v>
      </c>
      <c r="AB8" s="160"/>
      <c r="AC8" s="160"/>
    </row>
    <row r="9" spans="1:38" ht="19.5" customHeight="1" thickTop="1" x14ac:dyDescent="0.2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71">
        <v>405000</v>
      </c>
      <c r="H9" s="171"/>
      <c r="I9" s="171"/>
      <c r="J9" s="171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71">
        <v>300000</v>
      </c>
      <c r="S9" s="171"/>
      <c r="T9" s="171"/>
      <c r="U9" s="171"/>
      <c r="V9" s="80" t="s">
        <v>1</v>
      </c>
      <c r="W9" s="11"/>
      <c r="X9" s="123">
        <f t="shared" ref="X9:X10" si="0">IFERROR((G9-R9)/G9,"")</f>
        <v>0.25925925925925924</v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28" t="s">
        <v>24</v>
      </c>
      <c r="C10" s="128"/>
      <c r="D10" s="128"/>
      <c r="E10" s="128"/>
      <c r="F10" s="128"/>
      <c r="G10" s="161">
        <f>SUM(G7:G9)</f>
        <v>1355050</v>
      </c>
      <c r="H10" s="162"/>
      <c r="I10" s="162"/>
      <c r="J10" s="163"/>
      <c r="K10" s="84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850000</v>
      </c>
      <c r="S10" s="162"/>
      <c r="T10" s="162"/>
      <c r="U10" s="163"/>
      <c r="V10" s="24" t="s">
        <v>1</v>
      </c>
      <c r="W10" s="11"/>
      <c r="X10" s="164">
        <f t="shared" si="0"/>
        <v>0.37271687391609165</v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25">
      <c r="A12" s="11"/>
      <c r="B12" s="141" t="s">
        <v>56</v>
      </c>
      <c r="C12" s="142"/>
      <c r="D12" s="142"/>
      <c r="E12" s="142"/>
      <c r="F12" s="143"/>
      <c r="G12" s="144">
        <f>MAX(ROUNDDOWN(G10-R10,-3),0)</f>
        <v>505000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">
      <c r="B15" s="14">
        <v>1</v>
      </c>
      <c r="C15" s="106" t="s">
        <v>11</v>
      </c>
      <c r="D15" s="106"/>
      <c r="E15" s="106"/>
      <c r="F15" s="12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11" t="s">
        <v>8</v>
      </c>
      <c r="V15" s="112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">
      <c r="B16" s="15"/>
      <c r="C16" s="106" t="s">
        <v>9</v>
      </c>
      <c r="D16" s="106"/>
      <c r="E16" s="106"/>
      <c r="F16" s="10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11" t="s">
        <v>12</v>
      </c>
      <c r="V16" s="112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">
      <c r="B17" s="14">
        <v>2</v>
      </c>
      <c r="C17" s="106" t="s">
        <v>11</v>
      </c>
      <c r="D17" s="106"/>
      <c r="E17" s="106"/>
      <c r="F17" s="10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11" t="s">
        <v>8</v>
      </c>
      <c r="V17" s="112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">
      <c r="B18" s="15"/>
      <c r="C18" s="106" t="s">
        <v>9</v>
      </c>
      <c r="D18" s="106"/>
      <c r="E18" s="106"/>
      <c r="F18" s="10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11" t="s">
        <v>12</v>
      </c>
      <c r="V18" s="112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">
      <c r="B19" s="14">
        <v>3</v>
      </c>
      <c r="C19" s="106" t="s">
        <v>11</v>
      </c>
      <c r="D19" s="106"/>
      <c r="E19" s="106"/>
      <c r="F19" s="10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11" t="s">
        <v>8</v>
      </c>
      <c r="V19" s="112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">
      <c r="B20" s="15"/>
      <c r="C20" s="106" t="s">
        <v>9</v>
      </c>
      <c r="D20" s="106"/>
      <c r="E20" s="106"/>
      <c r="F20" s="10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11" t="s">
        <v>12</v>
      </c>
      <c r="V20" s="112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">
      <c r="B21" s="14">
        <v>4</v>
      </c>
      <c r="C21" s="106" t="s">
        <v>11</v>
      </c>
      <c r="D21" s="106"/>
      <c r="E21" s="106"/>
      <c r="F21" s="10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11" t="s">
        <v>8</v>
      </c>
      <c r="V21" s="112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">
      <c r="B22" s="15"/>
      <c r="C22" s="106" t="s">
        <v>9</v>
      </c>
      <c r="D22" s="106"/>
      <c r="E22" s="106"/>
      <c r="F22" s="10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11" t="s">
        <v>12</v>
      </c>
      <c r="V22" s="112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">
      <c r="B23" s="14">
        <v>5</v>
      </c>
      <c r="C23" s="106" t="s">
        <v>11</v>
      </c>
      <c r="D23" s="106"/>
      <c r="E23" s="106"/>
      <c r="F23" s="10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11" t="s">
        <v>8</v>
      </c>
      <c r="V23" s="112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">
      <c r="B24" s="15"/>
      <c r="C24" s="106" t="s">
        <v>9</v>
      </c>
      <c r="D24" s="106"/>
      <c r="E24" s="106"/>
      <c r="F24" s="10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11" t="s">
        <v>12</v>
      </c>
      <c r="V24" s="112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25">
      <c r="B25" s="153" t="s">
        <v>72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17" t="s">
        <v>30</v>
      </c>
      <c r="C26" s="118"/>
      <c r="D26" s="118"/>
      <c r="E26" s="118"/>
      <c r="F26" s="118"/>
      <c r="G26" s="168">
        <v>3</v>
      </c>
      <c r="H26" s="169"/>
      <c r="I26" s="170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25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19" t="s">
        <v>30</v>
      </c>
      <c r="C29" s="120"/>
      <c r="D29" s="120"/>
      <c r="E29" s="120"/>
      <c r="F29" s="121"/>
      <c r="G29" s="138">
        <f>G26</f>
        <v>3</v>
      </c>
      <c r="H29" s="139"/>
      <c r="I29" s="140"/>
      <c r="J29" s="65" t="s">
        <v>14</v>
      </c>
      <c r="K29" s="103" t="s">
        <v>37</v>
      </c>
      <c r="L29" s="104"/>
      <c r="M29" s="104"/>
      <c r="N29" s="104"/>
      <c r="O29" s="104"/>
      <c r="P29" s="105"/>
      <c r="Q29" s="3" t="s">
        <v>15</v>
      </c>
      <c r="R29" s="107" t="s">
        <v>17</v>
      </c>
      <c r="S29" s="108"/>
      <c r="T29" s="108"/>
      <c r="U29" s="108"/>
      <c r="V29" s="113">
        <f>G29*400000</f>
        <v>1200000</v>
      </c>
      <c r="W29" s="114"/>
      <c r="X29" s="114"/>
      <c r="Y29" s="114"/>
      <c r="Z29" s="114"/>
      <c r="AA29" s="115"/>
      <c r="AB29" s="52" t="s">
        <v>1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">
      <c r="A31" s="11"/>
      <c r="B31" s="132" t="s">
        <v>32</v>
      </c>
      <c r="C31" s="133"/>
      <c r="D31" s="133"/>
      <c r="E31" s="133"/>
      <c r="F31" s="134"/>
      <c r="G31" s="25" t="s">
        <v>33</v>
      </c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15</v>
      </c>
      <c r="R31" s="107" t="s">
        <v>62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15</v>
      </c>
      <c r="R32" s="107" t="s">
        <v>63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65" t="s">
        <v>58</v>
      </c>
      <c r="C34" s="166"/>
      <c r="D34" s="166"/>
      <c r="E34" s="166"/>
      <c r="F34" s="167"/>
      <c r="G34" s="129">
        <f>IF(G31="○",IF(V29&gt;=2000000,2000000,V29),IF(V29&gt;1000000,1000000,V29))</f>
        <v>1200000</v>
      </c>
      <c r="H34" s="130"/>
      <c r="I34" s="130"/>
      <c r="J34" s="130"/>
      <c r="K34" s="131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41" t="s">
        <v>56</v>
      </c>
      <c r="C38" s="142"/>
      <c r="D38" s="142"/>
      <c r="E38" s="142"/>
      <c r="F38" s="143"/>
      <c r="G38" s="149">
        <f>G12</f>
        <v>505000</v>
      </c>
      <c r="H38" s="150"/>
      <c r="I38" s="150"/>
      <c r="J38" s="150"/>
      <c r="K38" s="151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25">
      <c r="A39" s="11"/>
      <c r="B39" s="165" t="s">
        <v>58</v>
      </c>
      <c r="C39" s="166"/>
      <c r="D39" s="166"/>
      <c r="E39" s="166"/>
      <c r="F39" s="167"/>
      <c r="G39" s="100">
        <f>G34</f>
        <v>1200000</v>
      </c>
      <c r="H39" s="101"/>
      <c r="I39" s="101"/>
      <c r="J39" s="101"/>
      <c r="K39" s="102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15" customHeight="1" thickBot="1" x14ac:dyDescent="0.25">
      <c r="A41" s="11"/>
      <c r="B41" s="147" t="s">
        <v>29</v>
      </c>
      <c r="C41" s="148"/>
      <c r="D41" s="148"/>
      <c r="E41" s="148"/>
      <c r="F41" s="148"/>
      <c r="G41" s="124">
        <f>IF(G12&gt;=G34,G34, G12)</f>
        <v>505000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3:AC3"/>
    <mergeCell ref="B6:K6"/>
    <mergeCell ref="M6:V6"/>
    <mergeCell ref="X6:Y6"/>
    <mergeCell ref="AA6:AC6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C16:F16"/>
    <mergeCell ref="U16:V16"/>
    <mergeCell ref="C17:F17"/>
    <mergeCell ref="U17:V17"/>
    <mergeCell ref="C18:F18"/>
    <mergeCell ref="U18:V18"/>
    <mergeCell ref="C19:F19"/>
    <mergeCell ref="U19:V19"/>
    <mergeCell ref="C20:F20"/>
    <mergeCell ref="U20:V20"/>
    <mergeCell ref="C21:F21"/>
    <mergeCell ref="U21:V21"/>
    <mergeCell ref="C22:F22"/>
    <mergeCell ref="U22:V22"/>
    <mergeCell ref="C23:F23"/>
    <mergeCell ref="U23:V23"/>
    <mergeCell ref="C24:F24"/>
    <mergeCell ref="U24:V24"/>
    <mergeCell ref="B25:AC25"/>
    <mergeCell ref="B26:F26"/>
    <mergeCell ref="G26:I26"/>
    <mergeCell ref="B29:F29"/>
    <mergeCell ref="G29:I29"/>
    <mergeCell ref="K29:P29"/>
    <mergeCell ref="R29:U29"/>
    <mergeCell ref="V29:AA29"/>
    <mergeCell ref="B31:F32"/>
    <mergeCell ref="H31:P31"/>
    <mergeCell ref="R31:U31"/>
    <mergeCell ref="V31:AA31"/>
    <mergeCell ref="H32:P32"/>
    <mergeCell ref="R32:U32"/>
    <mergeCell ref="V32:AA32"/>
    <mergeCell ref="B41:F41"/>
    <mergeCell ref="G41:K41"/>
    <mergeCell ref="B34:F34"/>
    <mergeCell ref="G34:K34"/>
    <mergeCell ref="B38:F38"/>
    <mergeCell ref="G38:K38"/>
    <mergeCell ref="B39:F39"/>
    <mergeCell ref="G39:K39"/>
  </mergeCells>
  <phoneticPr fontId="1"/>
  <dataValidations count="2">
    <dataValidation type="list" allowBlank="1" showInputMessage="1" showErrorMessage="1" sqref="AA7:AA10 G29 G31:G33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user04</cp:lastModifiedBy>
  <cp:lastPrinted>2021-03-22T02:44:45Z</cp:lastPrinted>
  <dcterms:created xsi:type="dcterms:W3CDTF">2020-05-23T02:59:19Z</dcterms:created>
  <dcterms:modified xsi:type="dcterms:W3CDTF">2021-03-23T05:30:50Z</dcterms:modified>
</cp:coreProperties>
</file>