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13.9\scan\000新型コロナウイルス対策\2-4県（地域企業経営支援金支給事業）\金ケ崎町商工会用\申請者向け様式＋募集要項\"/>
    </mc:Choice>
  </mc:AlternateContent>
  <xr:revisionPtr revIDLastSave="0" documentId="13_ncr:1_{20B06D01-F163-49BA-8BE0-1D19E22A559C}" xr6:coauthVersionLast="45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G10" i="13"/>
  <c r="X9" i="13"/>
  <c r="X8" i="13"/>
  <c r="X7" i="13"/>
  <c r="X10" i="13" l="1"/>
  <c r="G12" i="13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<sst xmlns="http://schemas.openxmlformats.org/spreadsheetml/2006/main" count="220" uniqueCount="73">
  <si>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</si>
  <si>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</si>
  <si>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</si>
  <si>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</si>
  <si>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</si>
  <si>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</si>
  <si>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</si>
  <si>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</si>
  <si>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</si>
  <si>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</si>
  <si>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</si>
  <si>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</si>
  <si>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</si>
  <si>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</si>
  <si>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</si>
  <si>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</si>
  <si>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</si>
  <si>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</si>
  <si>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</si>
  <si>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</si>
  <si>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</si>
  <si>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</si>
  <si>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</si>
  <si>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</si>
  <si>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</si>
  <si>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</si>
  <si>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</si>
  <si>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</si>
  <si>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</si>
  <si>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</si>
  <si>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</si>
  <si>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</si>
  <si>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</si>
  <si>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</si>
  <si>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</si>
  <si>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</si>
  <si>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</si>
  <si>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</si>
  <si>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</si>
  <si>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</si>
  <si>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</si>
  <si>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</si>
  <si>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</si>
  <si>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</si>
  <si>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</si>
  <si>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飲食店</t>
    <rPh sb="0" eb="2">
      <t>インショク</t>
    </rPh>
    <rPh sb="2" eb="3">
      <t>テン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</si>
  <si>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</si>
  <si>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</si>
  <si>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</si>
  <si>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</si>
  <si>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</si>
  <si>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</si>
  <si>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</si>
  <si>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</si>
  <si>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</si>
  <si>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</si>
  <si>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r>
      <rPr>
        <sz val="10"/>
        <color rgb="FFFF0000"/>
        <rFont val="ＭＳ ゴシック"/>
        <family val="3"/>
        <charset val="128"/>
      </rPr>
      <t>売上</t>
    </r>
    <r>
      <rPr>
        <sz val="10"/>
        <rFont val="ＭＳ ゴシック"/>
        <family val="3"/>
        <charset val="128"/>
      </rPr>
      <t>減少額（C）</t>
    </r>
    <rPh sb="0" eb="2">
      <t>ウリアゲ</t>
    </rPh>
    <rPh sb="2" eb="4">
      <t>ゲンショウ</t>
    </rPh>
    <rPh sb="4" eb="5">
      <t>ガク</t>
    </rPh>
    <phoneticPr fontId="1"/>
  </si>
  <si>
    <r>
      <t>■</t>
    </r>
    <r>
      <rPr>
        <sz val="10"/>
        <color rgb="FFFF0000"/>
        <rFont val="ＭＳ ゴシック"/>
        <family val="3"/>
        <charset val="128"/>
      </rPr>
      <t>申請限度額</t>
    </r>
    <r>
      <rPr>
        <sz val="10"/>
        <rFont val="ＭＳ ゴシック"/>
        <family val="3"/>
        <charset val="128"/>
      </rPr>
      <t>の確認</t>
    </r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</si>
  <si>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申請限度額（H）</t>
    <rPh sb="0" eb="2">
      <t>シンセイ</t>
    </rPh>
    <rPh sb="2" eb="5">
      <t>ゲンドガク</t>
    </rPh>
    <phoneticPr fontId="1"/>
  </si>
  <si>
    <r>
      <rPr>
        <sz val="10"/>
        <color rgb="FFFF0000"/>
        <rFont val="ＭＳ 明朝"/>
        <family val="1"/>
        <charset val="128"/>
      </rPr>
      <t>売上</t>
    </r>
    <r>
      <rPr>
        <sz val="10"/>
        <rFont val="ＭＳ 明朝"/>
        <family val="1"/>
        <charset val="128"/>
      </rPr>
      <t>減少額（C）と</t>
    </r>
    <r>
      <rPr>
        <sz val="10"/>
        <color rgb="FFFF0000"/>
        <rFont val="ＭＳ 明朝"/>
        <family val="1"/>
        <charset val="128"/>
      </rPr>
      <t>申請限度額</t>
    </r>
    <r>
      <rPr>
        <sz val="10"/>
        <rFont val="ＭＳ 明朝"/>
        <family val="1"/>
        <charset val="128"/>
      </rPr>
      <t>（H）のいずれか低い額</t>
    </r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</si>
  <si>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（法人）基準額（E）と</t>
    </r>
    <r>
      <rPr>
        <sz val="10"/>
        <color rgb="FFFF0000"/>
        <rFont val="ＭＳ 明朝"/>
        <family val="1"/>
        <charset val="128"/>
      </rPr>
      <t>法人</t>
    </r>
    <r>
      <rPr>
        <sz val="10"/>
        <rFont val="ＭＳ 明朝"/>
        <family val="1"/>
        <charset val="128"/>
      </rPr>
      <t>上限額（F）いずれか低い額</t>
    </r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</si>
  <si>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r>
      <t>（個人）基準額（E）と</t>
    </r>
    <r>
      <rPr>
        <sz val="10"/>
        <color rgb="FFFF0000"/>
        <rFont val="ＭＳ 明朝"/>
        <family val="1"/>
        <charset val="128"/>
      </rPr>
      <t>個人</t>
    </r>
    <r>
      <rPr>
        <sz val="10"/>
        <rFont val="ＭＳ 明朝"/>
        <family val="1"/>
        <charset val="128"/>
      </rPr>
      <t>上限額（H）いずれか低い額</t>
    </r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</si>
  <si>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r>
      <rPr>
        <sz val="10"/>
        <color rgb="FFFF0000"/>
        <rFont val="ＭＳ ゴシック"/>
        <family val="3"/>
        <charset val="128"/>
      </rPr>
      <t>法人</t>
    </r>
    <r>
      <rPr>
        <sz val="10"/>
        <rFont val="ＭＳ ゴシック"/>
        <family val="3"/>
        <charset val="128"/>
      </rPr>
      <t>上限額（F）</t>
    </r>
    <rPh sb="0" eb="2">
      <t>ホウジン</t>
    </rPh>
    <rPh sb="2" eb="4">
      <t>ジョウゲン</t>
    </rPh>
    <rPh sb="4" eb="5">
      <t>ガク</t>
    </rPh>
    <phoneticPr fontId="1"/>
  </si>
  <si>
    <r>
      <rPr>
        <sz val="10"/>
        <color rgb="FFFF0000"/>
        <rFont val="ＭＳ ゴシック"/>
        <family val="3"/>
        <charset val="128"/>
      </rPr>
      <t>個人</t>
    </r>
    <r>
      <rPr>
        <sz val="10"/>
        <rFont val="ＭＳ ゴシック"/>
        <family val="3"/>
        <charset val="128"/>
      </rPr>
      <t>上限額（G）</t>
    </r>
    <rPh sb="0" eb="2">
      <t>コジン</t>
    </rPh>
    <rPh sb="2" eb="4">
      <t>ジョウゲン</t>
    </rPh>
    <rPh sb="4" eb="5">
      <t>ガク</t>
    </rPh>
    <phoneticPr fontId="1"/>
  </si>
  <si>
    <r>
      <t>申請額計算表</t>
    </r>
    <r>
      <rPr>
        <b/>
        <sz val="11"/>
        <rFont val="ＭＳ Ｐゴシック"/>
        <family val="3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</si>
  <si>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</si>
  <si>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</si>
  <si>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</si>
  <si>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</si>
  <si>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</si>
  <si>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</si>
  <si>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</si>
  <si>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t>注1　業種は金ケ崎町商工会地域企業経営支援金支給事業実施要綱別表２の対象事業一覧より選択してください。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rPh sb="0" eb="1">
      <t>チュウ</t>
    </rPh>
    <rPh sb="6" eb="13">
      <t>カネガサキチョウショウコウカイ</t>
    </rPh>
    <rPh sb="22" eb="24">
      <t>シキュウ</t>
    </rPh>
    <rPh sb="24" eb="26">
      <t>ジギョウ</t>
    </rPh>
    <rPh sb="26" eb="28">
      <t>ジッシ</t>
    </rPh>
    <rPh sb="28" eb="30">
      <t>ヨウコウ</t>
    </rPh>
    <rPh sb="30" eb="32">
      <t>ベッピョウ</t>
    </rPh>
    <rPh sb="34" eb="38">
      <t>タイショウジギョウ</t>
    </rPh>
    <rPh sb="38" eb="40">
      <t>イチラン</t>
    </rPh>
    <rPh sb="42" eb="44">
      <t>センタク</t>
    </rPh>
    <rPh sb="52" eb="53">
      <t>チュウ</t>
    </rPh>
    <rPh sb="55" eb="59">
      <t>イワテケンナイ</t>
    </rPh>
    <rPh sb="60" eb="62">
      <t>ショザイ</t>
    </rPh>
    <rPh sb="64" eb="66">
      <t>テンポ</t>
    </rPh>
    <rPh sb="67" eb="68">
      <t>スベ</t>
    </rPh>
    <rPh sb="69" eb="71">
      <t>キニュウ</t>
    </rPh>
    <rPh sb="73" eb="74">
      <t>クダ</t>
    </rPh>
    <rPh sb="81" eb="83">
      <t>テンポ</t>
    </rPh>
    <rPh sb="85" eb="87">
      <t>テンポ</t>
    </rPh>
    <rPh sb="88" eb="89">
      <t>コ</t>
    </rPh>
    <rPh sb="91" eb="93">
      <t>バアイ</t>
    </rPh>
    <rPh sb="95" eb="97">
      <t>ニンイ</t>
    </rPh>
    <rPh sb="99" eb="101">
      <t>テンポ</t>
    </rPh>
    <rPh sb="102" eb="104">
      <t>キニュウ</t>
    </rPh>
    <rPh sb="106" eb="10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</si>
</sst>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7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0" fontId="3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11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6" fillId="2" borderId="2" xfId="2" applyFont="1" applyFill="1" applyBorder="1" applyAlignment="1">
      <alignment horizontal="left" vertical="center"/>
    </xf>
    <xf numFmtId="0" fontId="16" fillId="2" borderId="3" xfId="2" applyFont="1" applyFill="1" applyBorder="1" applyAlignment="1">
      <alignment horizontal="left" vertical="center"/>
    </xf>
    <xf numFmtId="38" fontId="16" fillId="2" borderId="3" xfId="3" applyFont="1" applyFill="1" applyBorder="1" applyAlignment="1" applyProtection="1">
      <alignment vertical="center"/>
      <protection locked="0"/>
    </xf>
    <xf numFmtId="0" fontId="16" fillId="2" borderId="1" xfId="2" applyFont="1" applyFill="1" applyBorder="1" applyAlignment="1">
      <alignment horizontal="center" vertical="center"/>
    </xf>
    <xf numFmtId="0" fontId="16" fillId="0" borderId="2" xfId="2" applyFont="1" applyBorder="1" applyAlignment="1">
      <alignment vertical="center"/>
    </xf>
    <xf numFmtId="38" fontId="16" fillId="0" borderId="2" xfId="3" applyFont="1" applyFill="1" applyBorder="1" applyAlignment="1" applyProtection="1">
      <alignment vertical="center"/>
      <protection locked="0"/>
    </xf>
    <xf numFmtId="38" fontId="16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1" fillId="3" borderId="0" xfId="3" applyFont="1" applyFill="1" applyBorder="1" applyAlignment="1" applyProtection="1">
      <alignment vertical="center"/>
      <protection locked="0"/>
    </xf>
    <xf numFmtId="38" fontId="11" fillId="3" borderId="25" xfId="3" applyFont="1" applyFill="1" applyBorder="1" applyAlignment="1" applyProtection="1">
      <alignment vertical="center"/>
      <protection locked="0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12" fillId="0" borderId="1" xfId="2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17" fillId="0" borderId="9" xfId="3" applyFont="1" applyFill="1" applyBorder="1" applyAlignment="1" applyProtection="1">
      <alignment horizontal="right" vertical="center"/>
      <protection locked="0"/>
    </xf>
    <xf numFmtId="38" fontId="17" fillId="0" borderId="10" xfId="3" applyFont="1" applyFill="1" applyBorder="1" applyAlignment="1" applyProtection="1">
      <alignment horizontal="right" vertical="center"/>
      <protection locked="0"/>
    </xf>
    <xf numFmtId="38" fontId="17" fillId="0" borderId="11" xfId="3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11" fillId="0" borderId="18" xfId="3" applyFont="1" applyFill="1" applyBorder="1" applyAlignment="1" applyProtection="1">
      <alignment horizontal="left" vertical="center"/>
      <protection locked="0"/>
    </xf>
    <xf numFmtId="38" fontId="11" fillId="0" borderId="19" xfId="3" applyFont="1" applyFill="1" applyBorder="1" applyAlignment="1" applyProtection="1">
      <alignment horizontal="left" vertical="center"/>
      <protection locked="0"/>
    </xf>
    <xf numFmtId="38" fontId="11" fillId="0" borderId="21" xfId="3" applyFont="1" applyFill="1" applyBorder="1" applyAlignment="1" applyProtection="1">
      <alignment horizontal="left" vertical="center"/>
      <protection locked="0"/>
    </xf>
    <xf numFmtId="38" fontId="11" fillId="3" borderId="18" xfId="3" applyFont="1" applyFill="1" applyBorder="1" applyAlignment="1" applyProtection="1">
      <alignment vertical="center"/>
      <protection locked="0"/>
    </xf>
    <xf numFmtId="38" fontId="11" fillId="3" borderId="19" xfId="3" applyFont="1" applyFill="1" applyBorder="1" applyAlignment="1" applyProtection="1">
      <alignment vertical="center"/>
      <protection locked="0"/>
    </xf>
    <xf numFmtId="38" fontId="11" fillId="3" borderId="20" xfId="3" applyFont="1" applyFill="1" applyBorder="1" applyAlignment="1" applyProtection="1">
      <alignment vertical="center"/>
      <protection locked="0"/>
    </xf>
    <xf numFmtId="38" fontId="11" fillId="0" borderId="9" xfId="3" applyFont="1" applyFill="1" applyBorder="1" applyAlignment="1" applyProtection="1">
      <alignment horizontal="center" vertical="center"/>
      <protection locked="0"/>
    </xf>
    <xf numFmtId="38" fontId="11" fillId="0" borderId="10" xfId="3" applyFont="1" applyFill="1" applyBorder="1" applyAlignment="1" applyProtection="1">
      <alignment horizontal="center" vertical="center"/>
      <protection locked="0"/>
    </xf>
    <xf numFmtId="38" fontId="15" fillId="3" borderId="18" xfId="3" applyFont="1" applyFill="1" applyBorder="1" applyAlignment="1" applyProtection="1">
      <alignment vertical="center"/>
      <protection locked="0"/>
    </xf>
    <xf numFmtId="38" fontId="15" fillId="3" borderId="19" xfId="3" applyFont="1" applyFill="1" applyBorder="1" applyAlignment="1" applyProtection="1">
      <alignment vertical="center"/>
      <protection locked="0"/>
    </xf>
    <xf numFmtId="38" fontId="15" fillId="3" borderId="20" xfId="3" applyFont="1" applyFill="1" applyBorder="1" applyAlignment="1" applyProtection="1">
      <alignment vertical="center"/>
      <protection locked="0"/>
    </xf>
    <xf numFmtId="0" fontId="10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1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38" fontId="16" fillId="2" borderId="1" xfId="1" applyFont="1" applyFill="1" applyBorder="1" applyAlignment="1" applyProtection="1">
      <alignment horizontal="right" vertical="center"/>
      <protection locked="0"/>
    </xf>
    <xf numFmtId="38" fontId="16" fillId="2" borderId="9" xfId="3" applyFont="1" applyFill="1" applyBorder="1" applyAlignment="1" applyProtection="1">
      <alignment horizontal="right" vertical="center"/>
      <protection locked="0"/>
    </xf>
    <xf numFmtId="38" fontId="16" fillId="2" borderId="10" xfId="3" applyFont="1" applyFill="1" applyBorder="1" applyAlignment="1" applyProtection="1">
      <alignment horizontal="right" vertical="center"/>
      <protection locked="0"/>
    </xf>
    <xf numFmtId="38" fontId="16" fillId="2" borderId="11" xfId="3" applyFont="1" applyFill="1" applyBorder="1" applyAlignment="1" applyProtection="1">
      <alignment horizontal="right" vertical="center"/>
      <protection locked="0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44"/>
  <sheetViews>
    <sheetView showGridLines="0" showZeros="0" view="pageBreakPreview" zoomScaleNormal="100" zoomScaleSheetLayoutView="100" workbookViewId="0">
      <selection activeCell="B25" sqref="B25:AC25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4" t="s">
        <v>21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38" ht="13.5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97" t="s">
        <v>35</v>
      </c>
      <c r="C6" s="97"/>
      <c r="D6" s="97"/>
      <c r="E6" s="97"/>
      <c r="F6" s="97"/>
      <c r="G6" s="97"/>
      <c r="H6" s="97"/>
      <c r="I6" s="97"/>
      <c r="J6" s="97"/>
      <c r="K6" s="97"/>
      <c r="L6" s="19"/>
      <c r="M6" s="97" t="s">
        <v>36</v>
      </c>
      <c r="N6" s="97"/>
      <c r="O6" s="97"/>
      <c r="P6" s="97"/>
      <c r="Q6" s="97"/>
      <c r="R6" s="97"/>
      <c r="S6" s="97"/>
      <c r="T6" s="97"/>
      <c r="U6" s="97"/>
      <c r="V6" s="97"/>
      <c r="W6" s="5"/>
      <c r="X6" s="102" t="s">
        <v>4</v>
      </c>
      <c r="Y6" s="102"/>
      <c r="Z6" s="5"/>
      <c r="AA6" s="102" t="s">
        <v>5</v>
      </c>
      <c r="AB6" s="102"/>
      <c r="AC6" s="102"/>
    </row>
    <row r="7" spans="1:38" ht="19.5" customHeight="1" x14ac:dyDescent="0.2">
      <c r="A7" s="11"/>
      <c r="B7" s="37" t="s">
        <v>3</v>
      </c>
      <c r="C7" s="17"/>
      <c r="D7" s="12" t="s">
        <v>2</v>
      </c>
      <c r="E7" s="22"/>
      <c r="F7" s="28" t="s">
        <v>0</v>
      </c>
      <c r="G7" s="106"/>
      <c r="H7" s="106"/>
      <c r="I7" s="106"/>
      <c r="J7" s="106"/>
      <c r="K7" s="40" t="s">
        <v>1</v>
      </c>
      <c r="L7" s="55"/>
      <c r="M7" s="37" t="s">
        <v>3</v>
      </c>
      <c r="N7" s="17"/>
      <c r="O7" s="12" t="s">
        <v>2</v>
      </c>
      <c r="P7" s="18"/>
      <c r="Q7" s="28" t="s">
        <v>0</v>
      </c>
      <c r="R7" s="106"/>
      <c r="S7" s="106"/>
      <c r="T7" s="106"/>
      <c r="U7" s="106"/>
      <c r="V7" s="26" t="s">
        <v>1</v>
      </c>
      <c r="W7" s="23"/>
      <c r="X7" s="107" t="str">
        <f>IFERROR((G7-R7)/G7,"")</f>
        <v/>
      </c>
      <c r="Y7" s="107"/>
      <c r="Z7" s="9"/>
      <c r="AA7" s="25"/>
      <c r="AB7" s="105" t="s">
        <v>18</v>
      </c>
      <c r="AC7" s="105"/>
    </row>
    <row r="8" spans="1:38" ht="19.5" customHeight="1" thickBot="1" x14ac:dyDescent="0.25">
      <c r="A8" s="11"/>
      <c r="B8" s="37" t="s">
        <v>3</v>
      </c>
      <c r="C8" s="17"/>
      <c r="D8" s="12" t="s">
        <v>2</v>
      </c>
      <c r="E8" s="22"/>
      <c r="F8" s="28" t="s">
        <v>0</v>
      </c>
      <c r="G8" s="106"/>
      <c r="H8" s="106"/>
      <c r="I8" s="106"/>
      <c r="J8" s="106"/>
      <c r="K8" s="40" t="s">
        <v>1</v>
      </c>
      <c r="L8" s="55"/>
      <c r="M8" s="37" t="s">
        <v>3</v>
      </c>
      <c r="N8" s="17"/>
      <c r="O8" s="12" t="s">
        <v>2</v>
      </c>
      <c r="P8" s="18"/>
      <c r="Q8" s="28" t="s">
        <v>0</v>
      </c>
      <c r="R8" s="106"/>
      <c r="S8" s="106"/>
      <c r="T8" s="106"/>
      <c r="U8" s="106"/>
      <c r="V8" s="26" t="s">
        <v>1</v>
      </c>
      <c r="W8" s="23"/>
      <c r="X8" s="107" t="str">
        <f>IFERROR((G8-R8)/G8,"")</f>
        <v/>
      </c>
      <c r="Y8" s="107"/>
      <c r="Z8" s="9"/>
      <c r="AA8" s="25"/>
      <c r="AB8" s="105"/>
      <c r="AC8" s="105"/>
    </row>
    <row r="9" spans="1:38" ht="19.5" customHeight="1" thickTop="1" x14ac:dyDescent="0.2">
      <c r="A9" s="11"/>
      <c r="B9" s="46" t="s">
        <v>3</v>
      </c>
      <c r="C9" s="17"/>
      <c r="D9" s="12" t="s">
        <v>2</v>
      </c>
      <c r="E9" s="22"/>
      <c r="F9" s="44" t="s">
        <v>0</v>
      </c>
      <c r="G9" s="106"/>
      <c r="H9" s="106"/>
      <c r="I9" s="106"/>
      <c r="J9" s="106"/>
      <c r="K9" s="45" t="s">
        <v>1</v>
      </c>
      <c r="L9" s="55"/>
      <c r="M9" s="46" t="s">
        <v>3</v>
      </c>
      <c r="N9" s="17"/>
      <c r="O9" s="12" t="s">
        <v>2</v>
      </c>
      <c r="P9" s="18"/>
      <c r="Q9" s="44" t="s">
        <v>0</v>
      </c>
      <c r="R9" s="106"/>
      <c r="S9" s="106"/>
      <c r="T9" s="106"/>
      <c r="U9" s="106"/>
      <c r="V9" s="45" t="s">
        <v>1</v>
      </c>
      <c r="W9" s="11"/>
      <c r="X9" s="107" t="str">
        <f t="shared" ref="X9:X10" si="0">IFERROR((G9-R9)/G9,"")</f>
        <v/>
      </c>
      <c r="Y9" s="107"/>
      <c r="Z9" s="9"/>
      <c r="AA9" s="25"/>
      <c r="AB9" s="105"/>
      <c r="AC9" s="105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12" t="s">
        <v>24</v>
      </c>
      <c r="C10" s="112"/>
      <c r="D10" s="112"/>
      <c r="E10" s="112"/>
      <c r="F10" s="112"/>
      <c r="G10" s="108">
        <f>SUM(G7:G9)</f>
        <v>0</v>
      </c>
      <c r="H10" s="109"/>
      <c r="I10" s="109"/>
      <c r="J10" s="110"/>
      <c r="K10" s="57" t="s">
        <v>1</v>
      </c>
      <c r="L10" s="55"/>
      <c r="M10" s="112" t="s">
        <v>25</v>
      </c>
      <c r="N10" s="112"/>
      <c r="O10" s="112"/>
      <c r="P10" s="112"/>
      <c r="Q10" s="112"/>
      <c r="R10" s="108">
        <f>SUM(R7:U9)</f>
        <v>0</v>
      </c>
      <c r="S10" s="109"/>
      <c r="T10" s="109"/>
      <c r="U10" s="110"/>
      <c r="V10" s="24" t="s">
        <v>1</v>
      </c>
      <c r="W10" s="11"/>
      <c r="X10" s="111" t="str">
        <f t="shared" si="0"/>
        <v/>
      </c>
      <c r="Y10" s="111"/>
      <c r="Z10" s="9"/>
      <c r="AA10" s="25"/>
      <c r="AB10" s="103" t="s">
        <v>19</v>
      </c>
      <c r="AC10" s="103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4" t="s">
        <v>31</v>
      </c>
      <c r="AB11" s="104"/>
      <c r="AC11" s="104"/>
      <c r="AG11" s="92"/>
      <c r="AH11" s="88">
        <f>G10-R10</f>
        <v>0</v>
      </c>
      <c r="AI11" s="87" t="s">
        <v>55</v>
      </c>
      <c r="AJ11" s="87"/>
      <c r="AK11" s="87"/>
      <c r="AL11" s="93"/>
    </row>
    <row r="12" spans="1:38" ht="19.5" customHeight="1" thickBot="1" x14ac:dyDescent="0.25">
      <c r="A12" s="11"/>
      <c r="B12" s="133" t="s">
        <v>70</v>
      </c>
      <c r="C12" s="134"/>
      <c r="D12" s="134"/>
      <c r="E12" s="134"/>
      <c r="F12" s="135"/>
      <c r="G12" s="136">
        <f>MAX(ROUNDDOWN(G10-R10,-3),0)</f>
        <v>0</v>
      </c>
      <c r="H12" s="137"/>
      <c r="I12" s="137"/>
      <c r="J12" s="137"/>
      <c r="K12" s="138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16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36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30"/>
      <c r="V14" s="29"/>
      <c r="W14" s="13"/>
      <c r="X14" s="31"/>
      <c r="Y14" s="31"/>
      <c r="Z14" s="31"/>
      <c r="AA14" s="32"/>
      <c r="AB14" s="13"/>
      <c r="AC14" s="13"/>
    </row>
    <row r="15" spans="1:38" s="11" customFormat="1" ht="19.5" customHeight="1" x14ac:dyDescent="0.2">
      <c r="B15" s="14">
        <v>1</v>
      </c>
      <c r="C15" s="116" t="s">
        <v>11</v>
      </c>
      <c r="D15" s="116"/>
      <c r="E15" s="116"/>
      <c r="F15" s="11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2"/>
      <c r="S15" s="42"/>
      <c r="T15" s="43"/>
      <c r="U15" s="152" t="s">
        <v>8</v>
      </c>
      <c r="V15" s="153"/>
      <c r="W15" s="41"/>
      <c r="X15" s="42"/>
      <c r="Y15" s="27"/>
      <c r="Z15" s="27"/>
      <c r="AA15" s="27"/>
      <c r="AB15" s="27"/>
      <c r="AC15" s="28"/>
    </row>
    <row r="16" spans="1:38" s="11" customFormat="1" ht="19.5" customHeight="1" x14ac:dyDescent="0.2">
      <c r="B16" s="15"/>
      <c r="C16" s="116" t="s">
        <v>9</v>
      </c>
      <c r="D16" s="116"/>
      <c r="E16" s="116"/>
      <c r="F16" s="116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2"/>
      <c r="S16" s="42"/>
      <c r="T16" s="43"/>
      <c r="U16" s="152" t="s">
        <v>12</v>
      </c>
      <c r="V16" s="153"/>
      <c r="W16" s="41"/>
      <c r="X16" s="42"/>
      <c r="Y16" s="42"/>
      <c r="Z16" s="42"/>
      <c r="AA16" s="42"/>
      <c r="AB16" s="42"/>
      <c r="AC16" s="43"/>
    </row>
    <row r="17" spans="1:32" s="11" customFormat="1" ht="19.5" customHeight="1" x14ac:dyDescent="0.2">
      <c r="B17" s="14">
        <v>2</v>
      </c>
      <c r="C17" s="116" t="s">
        <v>11</v>
      </c>
      <c r="D17" s="116"/>
      <c r="E17" s="116"/>
      <c r="F17" s="116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2"/>
      <c r="S17" s="42"/>
      <c r="T17" s="43"/>
      <c r="U17" s="152" t="s">
        <v>8</v>
      </c>
      <c r="V17" s="153"/>
      <c r="W17" s="41"/>
      <c r="X17" s="42"/>
      <c r="Y17" s="42"/>
      <c r="Z17" s="42"/>
      <c r="AA17" s="42"/>
      <c r="AB17" s="42"/>
      <c r="AC17" s="43"/>
    </row>
    <row r="18" spans="1:32" s="11" customFormat="1" ht="19.5" customHeight="1" x14ac:dyDescent="0.2">
      <c r="B18" s="15"/>
      <c r="C18" s="116" t="s">
        <v>9</v>
      </c>
      <c r="D18" s="116"/>
      <c r="E18" s="116"/>
      <c r="F18" s="116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2"/>
      <c r="S18" s="42"/>
      <c r="T18" s="43"/>
      <c r="U18" s="152" t="s">
        <v>12</v>
      </c>
      <c r="V18" s="153"/>
      <c r="W18" s="41"/>
      <c r="X18" s="42"/>
      <c r="Y18" s="42"/>
      <c r="Z18" s="42"/>
      <c r="AA18" s="42"/>
      <c r="AB18" s="42"/>
      <c r="AC18" s="43"/>
    </row>
    <row r="19" spans="1:32" s="11" customFormat="1" ht="19.5" customHeight="1" x14ac:dyDescent="0.2">
      <c r="B19" s="14">
        <v>3</v>
      </c>
      <c r="C19" s="116" t="s">
        <v>11</v>
      </c>
      <c r="D19" s="116"/>
      <c r="E19" s="116"/>
      <c r="F19" s="116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2"/>
      <c r="S19" s="42"/>
      <c r="T19" s="43"/>
      <c r="U19" s="152" t="s">
        <v>8</v>
      </c>
      <c r="V19" s="153"/>
      <c r="W19" s="41"/>
      <c r="X19" s="42"/>
      <c r="Y19" s="42"/>
      <c r="Z19" s="42"/>
      <c r="AA19" s="42"/>
      <c r="AB19" s="42"/>
      <c r="AC19" s="43"/>
    </row>
    <row r="20" spans="1:32" s="11" customFormat="1" ht="19.5" customHeight="1" x14ac:dyDescent="0.2">
      <c r="B20" s="15"/>
      <c r="C20" s="116" t="s">
        <v>9</v>
      </c>
      <c r="D20" s="116"/>
      <c r="E20" s="116"/>
      <c r="F20" s="116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2"/>
      <c r="S20" s="42"/>
      <c r="T20" s="43"/>
      <c r="U20" s="152" t="s">
        <v>12</v>
      </c>
      <c r="V20" s="153"/>
      <c r="W20" s="41"/>
      <c r="X20" s="42"/>
      <c r="Y20" s="42"/>
      <c r="Z20" s="42"/>
      <c r="AA20" s="42"/>
      <c r="AB20" s="42"/>
      <c r="AC20" s="43"/>
    </row>
    <row r="21" spans="1:32" s="11" customFormat="1" ht="19.5" customHeight="1" x14ac:dyDescent="0.2">
      <c r="B21" s="14">
        <v>4</v>
      </c>
      <c r="C21" s="116" t="s">
        <v>11</v>
      </c>
      <c r="D21" s="116"/>
      <c r="E21" s="116"/>
      <c r="F21" s="116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2"/>
      <c r="S21" s="42"/>
      <c r="T21" s="43"/>
      <c r="U21" s="152" t="s">
        <v>8</v>
      </c>
      <c r="V21" s="153"/>
      <c r="W21" s="41"/>
      <c r="X21" s="42"/>
      <c r="Y21" s="42"/>
      <c r="Z21" s="42"/>
      <c r="AA21" s="42"/>
      <c r="AB21" s="42"/>
      <c r="AC21" s="43"/>
    </row>
    <row r="22" spans="1:32" s="11" customFormat="1" ht="19.5" customHeight="1" x14ac:dyDescent="0.2">
      <c r="B22" s="15"/>
      <c r="C22" s="116" t="s">
        <v>9</v>
      </c>
      <c r="D22" s="116"/>
      <c r="E22" s="116"/>
      <c r="F22" s="116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2"/>
      <c r="S22" s="42"/>
      <c r="T22" s="43"/>
      <c r="U22" s="152" t="s">
        <v>12</v>
      </c>
      <c r="V22" s="153"/>
      <c r="W22" s="41"/>
      <c r="X22" s="42"/>
      <c r="Y22" s="42"/>
      <c r="Z22" s="42"/>
      <c r="AA22" s="42"/>
      <c r="AB22" s="42"/>
      <c r="AC22" s="43"/>
    </row>
    <row r="23" spans="1:32" s="11" customFormat="1" ht="19.5" customHeight="1" x14ac:dyDescent="0.2">
      <c r="B23" s="14">
        <v>5</v>
      </c>
      <c r="C23" s="116" t="s">
        <v>11</v>
      </c>
      <c r="D23" s="116"/>
      <c r="E23" s="116"/>
      <c r="F23" s="116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2"/>
      <c r="S23" s="42"/>
      <c r="T23" s="43"/>
      <c r="U23" s="152" t="s">
        <v>8</v>
      </c>
      <c r="V23" s="153"/>
      <c r="W23" s="41"/>
      <c r="X23" s="42"/>
      <c r="Y23" s="42"/>
      <c r="Z23" s="42"/>
      <c r="AA23" s="42"/>
      <c r="AB23" s="42"/>
      <c r="AC23" s="43"/>
    </row>
    <row r="24" spans="1:32" s="11" customFormat="1" ht="19.5" customHeight="1" x14ac:dyDescent="0.2">
      <c r="B24" s="15"/>
      <c r="C24" s="116" t="s">
        <v>9</v>
      </c>
      <c r="D24" s="116"/>
      <c r="E24" s="116"/>
      <c r="F24" s="116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/>
      <c r="S24" s="42"/>
      <c r="T24" s="43"/>
      <c r="U24" s="152" t="s">
        <v>12</v>
      </c>
      <c r="V24" s="153"/>
      <c r="W24" s="41"/>
      <c r="X24" s="42"/>
      <c r="Y24" s="42"/>
      <c r="Z24" s="42"/>
      <c r="AA24" s="42"/>
      <c r="AB24" s="42"/>
      <c r="AC24" s="43"/>
    </row>
    <row r="25" spans="1:32" s="11" customFormat="1" ht="39" customHeight="1" thickBot="1" x14ac:dyDescent="0.25">
      <c r="B25" s="98" t="s">
        <v>72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32" ht="19.5" customHeight="1" thickBot="1" x14ac:dyDescent="0.25">
      <c r="A26" s="11"/>
      <c r="B26" s="145" t="s">
        <v>30</v>
      </c>
      <c r="C26" s="146"/>
      <c r="D26" s="146"/>
      <c r="E26" s="146"/>
      <c r="F26" s="146"/>
      <c r="G26" s="99"/>
      <c r="H26" s="100"/>
      <c r="I26" s="101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16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16"/>
      <c r="AB27" s="11"/>
      <c r="AC27" s="11"/>
      <c r="AD27" s="11"/>
    </row>
    <row r="28" spans="1:32" ht="19.5" customHeight="1" thickBot="1" x14ac:dyDescent="0.25">
      <c r="A28" s="11"/>
      <c r="B28" s="34" t="s">
        <v>65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47" t="s">
        <v>30</v>
      </c>
      <c r="C29" s="148"/>
      <c r="D29" s="148"/>
      <c r="E29" s="148"/>
      <c r="F29" s="149"/>
      <c r="G29" s="130">
        <f>G26</f>
        <v>0</v>
      </c>
      <c r="H29" s="131"/>
      <c r="I29" s="132"/>
      <c r="J29" s="62" t="s">
        <v>14</v>
      </c>
      <c r="K29" s="162" t="s">
        <v>37</v>
      </c>
      <c r="L29" s="163"/>
      <c r="M29" s="163"/>
      <c r="N29" s="163"/>
      <c r="O29" s="163"/>
      <c r="P29" s="164"/>
      <c r="Q29" s="3" t="s">
        <v>22</v>
      </c>
      <c r="R29" s="150" t="s">
        <v>17</v>
      </c>
      <c r="S29" s="151"/>
      <c r="T29" s="151"/>
      <c r="U29" s="151"/>
      <c r="V29" s="156">
        <f>G29*400000</f>
        <v>0</v>
      </c>
      <c r="W29" s="157"/>
      <c r="X29" s="157"/>
      <c r="Y29" s="157"/>
      <c r="Z29" s="157"/>
      <c r="AA29" s="158"/>
      <c r="AB29" s="52" t="s">
        <v>23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0</v>
      </c>
    </row>
    <row r="31" spans="1:32" ht="19.5" customHeight="1" x14ac:dyDescent="0.2">
      <c r="A31" s="11"/>
      <c r="B31" s="124" t="s">
        <v>32</v>
      </c>
      <c r="C31" s="125"/>
      <c r="D31" s="125"/>
      <c r="E31" s="125"/>
      <c r="F31" s="126"/>
      <c r="G31" s="25"/>
      <c r="H31" s="116" t="s">
        <v>27</v>
      </c>
      <c r="I31" s="116"/>
      <c r="J31" s="116"/>
      <c r="K31" s="116"/>
      <c r="L31" s="116"/>
      <c r="M31" s="116"/>
      <c r="N31" s="116"/>
      <c r="O31" s="116"/>
      <c r="P31" s="116"/>
      <c r="Q31" s="4" t="s">
        <v>38</v>
      </c>
      <c r="R31" s="150" t="s">
        <v>66</v>
      </c>
      <c r="S31" s="151"/>
      <c r="T31" s="151"/>
      <c r="U31" s="154"/>
      <c r="V31" s="155">
        <v>2000000</v>
      </c>
      <c r="W31" s="155"/>
      <c r="X31" s="155"/>
      <c r="Y31" s="155"/>
      <c r="Z31" s="155"/>
      <c r="AA31" s="155"/>
      <c r="AB31" s="52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27"/>
      <c r="C32" s="128"/>
      <c r="D32" s="128"/>
      <c r="E32" s="128"/>
      <c r="F32" s="129"/>
      <c r="G32" s="25"/>
      <c r="H32" s="116" t="s">
        <v>16</v>
      </c>
      <c r="I32" s="116"/>
      <c r="J32" s="116"/>
      <c r="K32" s="116"/>
      <c r="L32" s="116"/>
      <c r="M32" s="116"/>
      <c r="N32" s="116"/>
      <c r="O32" s="116"/>
      <c r="P32" s="116"/>
      <c r="Q32" s="4" t="s">
        <v>38</v>
      </c>
      <c r="R32" s="150" t="s">
        <v>67</v>
      </c>
      <c r="S32" s="151"/>
      <c r="T32" s="151"/>
      <c r="U32" s="154"/>
      <c r="V32" s="155">
        <v>1000000</v>
      </c>
      <c r="W32" s="155"/>
      <c r="X32" s="155"/>
      <c r="Y32" s="155"/>
      <c r="Z32" s="155"/>
      <c r="AA32" s="155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36"/>
      <c r="N33" s="36"/>
      <c r="O33" s="36"/>
      <c r="P33" s="36"/>
      <c r="Q33" s="36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18" t="s">
        <v>58</v>
      </c>
      <c r="C34" s="119"/>
      <c r="D34" s="119"/>
      <c r="E34" s="119"/>
      <c r="F34" s="120"/>
      <c r="G34" s="121">
        <f>IF(G31="○",IF(V29&gt;=2000000,2000000,V29),IF(V29&gt;1000000,1000000,V29))</f>
        <v>0</v>
      </c>
      <c r="H34" s="122"/>
      <c r="I34" s="122"/>
      <c r="J34" s="122"/>
      <c r="K34" s="123"/>
      <c r="L34" s="6" t="s">
        <v>23</v>
      </c>
      <c r="M34" s="53" t="s">
        <v>39</v>
      </c>
      <c r="N34" s="6" t="s">
        <v>68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0</v>
      </c>
    </row>
    <row r="35" spans="1:32" ht="14.25" customHeight="1" x14ac:dyDescent="0.2">
      <c r="A35" s="11"/>
      <c r="B35" s="36"/>
      <c r="C35" s="36"/>
      <c r="D35" s="36"/>
      <c r="E35" s="49"/>
      <c r="F35" s="49"/>
      <c r="G35" s="8"/>
      <c r="H35" s="8"/>
      <c r="I35" s="8"/>
      <c r="J35" s="8"/>
      <c r="K35" s="8"/>
      <c r="L35" s="8"/>
      <c r="M35" s="53" t="s">
        <v>40</v>
      </c>
      <c r="N35" s="6" t="s">
        <v>69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64"/>
      <c r="C36" s="64"/>
      <c r="D36" s="64"/>
      <c r="E36" s="63"/>
      <c r="F36" s="63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33" t="s">
        <v>70</v>
      </c>
      <c r="C38" s="134"/>
      <c r="D38" s="134"/>
      <c r="E38" s="134"/>
      <c r="F38" s="135"/>
      <c r="G38" s="141">
        <f>G12</f>
        <v>0</v>
      </c>
      <c r="H38" s="142"/>
      <c r="I38" s="142"/>
      <c r="J38" s="142"/>
      <c r="K38" s="143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64"/>
      <c r="AB38" s="11"/>
      <c r="AC38" s="11"/>
    </row>
    <row r="39" spans="1:32" ht="19.5" customHeight="1" thickBot="1" x14ac:dyDescent="0.25">
      <c r="A39" s="11"/>
      <c r="B39" s="118" t="s">
        <v>58</v>
      </c>
      <c r="C39" s="119"/>
      <c r="D39" s="119"/>
      <c r="E39" s="119"/>
      <c r="F39" s="120"/>
      <c r="G39" s="159">
        <f>G34</f>
        <v>0</v>
      </c>
      <c r="H39" s="160"/>
      <c r="I39" s="160"/>
      <c r="J39" s="160"/>
      <c r="K39" s="161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64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64"/>
      <c r="AB40" s="11"/>
      <c r="AC40" s="11"/>
    </row>
    <row r="41" spans="1:32" ht="25.15" customHeight="1" thickBot="1" x14ac:dyDescent="0.25">
      <c r="A41" s="11"/>
      <c r="B41" s="139" t="s">
        <v>29</v>
      </c>
      <c r="C41" s="140"/>
      <c r="D41" s="140"/>
      <c r="E41" s="140"/>
      <c r="F41" s="140"/>
      <c r="G41" s="113">
        <f>IF(G12&gt;=G34,G34, G12)</f>
        <v>0</v>
      </c>
      <c r="H41" s="114"/>
      <c r="I41" s="114"/>
      <c r="J41" s="114"/>
      <c r="K41" s="115"/>
      <c r="L41" s="6" t="s">
        <v>1</v>
      </c>
      <c r="M41" s="6" t="s">
        <v>43</v>
      </c>
      <c r="N41" s="6" t="s">
        <v>71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16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16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39:F39"/>
    <mergeCell ref="G39:K39"/>
    <mergeCell ref="K29:P29"/>
    <mergeCell ref="H31:P31"/>
    <mergeCell ref="H32:P32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U16:V16"/>
    <mergeCell ref="U17:V17"/>
    <mergeCell ref="U18:V18"/>
    <mergeCell ref="U19:V19"/>
    <mergeCell ref="U20:V20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 xr:uid="{00000000-0002-0000-0000-000000000000}"/>
    <dataValidation type="list" allowBlank="1" showInputMessage="1" showErrorMessage="1" sqref="AA7:AA10 G29 G31:G33" xr:uid="{00000000-0002-0000-0000-000001000000}">
      <formula1>"○"</formula1>
    </dataValidation>
  </dataValidations>
  <printOptions horizontalCentered="1"/>
  <pageMargins left="0.51181102362204722" right="0.35433070866141736" top="0.55118110236220474" bottom="0.35433070866141736" header="0.31496062992125984" footer="0.31496062992125984"/>
  <pageSetup paperSize="9" scale="9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44"/>
  <sheetViews>
    <sheetView showGridLines="0" showZeros="0" tabSelected="1" view="pageBreakPreview" zoomScaleNormal="100" zoomScaleSheetLayoutView="100" workbookViewId="0">
      <selection activeCell="B26" sqref="B26:F26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4" t="s">
        <v>64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38" ht="13.5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97" t="s">
        <v>35</v>
      </c>
      <c r="C6" s="97"/>
      <c r="D6" s="97"/>
      <c r="E6" s="97"/>
      <c r="F6" s="97"/>
      <c r="G6" s="97"/>
      <c r="H6" s="97"/>
      <c r="I6" s="97"/>
      <c r="J6" s="97"/>
      <c r="K6" s="97"/>
      <c r="L6" s="19"/>
      <c r="M6" s="97" t="s">
        <v>36</v>
      </c>
      <c r="N6" s="97"/>
      <c r="O6" s="97"/>
      <c r="P6" s="97"/>
      <c r="Q6" s="97"/>
      <c r="R6" s="97"/>
      <c r="S6" s="97"/>
      <c r="T6" s="97"/>
      <c r="U6" s="97"/>
      <c r="V6" s="97"/>
      <c r="W6" s="5"/>
      <c r="X6" s="102" t="s">
        <v>4</v>
      </c>
      <c r="Y6" s="102"/>
      <c r="Z6" s="5"/>
      <c r="AA6" s="102" t="s">
        <v>5</v>
      </c>
      <c r="AB6" s="102"/>
      <c r="AC6" s="102"/>
    </row>
    <row r="7" spans="1:38" ht="19.5" customHeight="1" x14ac:dyDescent="0.2">
      <c r="A7" s="11"/>
      <c r="B7" s="83" t="s">
        <v>3</v>
      </c>
      <c r="C7" s="74">
        <v>1</v>
      </c>
      <c r="D7" s="82" t="s">
        <v>2</v>
      </c>
      <c r="E7" s="75">
        <v>11</v>
      </c>
      <c r="F7" s="69" t="s">
        <v>0</v>
      </c>
      <c r="G7" s="165">
        <v>400050</v>
      </c>
      <c r="H7" s="165"/>
      <c r="I7" s="165"/>
      <c r="J7" s="165"/>
      <c r="K7" s="80" t="s">
        <v>1</v>
      </c>
      <c r="L7" s="55"/>
      <c r="M7" s="83" t="s">
        <v>3</v>
      </c>
      <c r="N7" s="74">
        <v>2</v>
      </c>
      <c r="O7" s="82" t="s">
        <v>2</v>
      </c>
      <c r="P7" s="73">
        <v>11</v>
      </c>
      <c r="Q7" s="69" t="s">
        <v>0</v>
      </c>
      <c r="R7" s="165">
        <v>350000</v>
      </c>
      <c r="S7" s="165"/>
      <c r="T7" s="165"/>
      <c r="U7" s="165"/>
      <c r="V7" s="80" t="s">
        <v>1</v>
      </c>
      <c r="W7" s="23"/>
      <c r="X7" s="107">
        <f>IFERROR((G7-R7)/G7,"")</f>
        <v>0.12510936132983377</v>
      </c>
      <c r="Y7" s="107"/>
      <c r="Z7" s="9"/>
      <c r="AA7" s="25"/>
      <c r="AB7" s="105" t="s">
        <v>18</v>
      </c>
      <c r="AC7" s="105"/>
    </row>
    <row r="8" spans="1:38" ht="19.5" customHeight="1" thickBot="1" x14ac:dyDescent="0.25">
      <c r="A8" s="11"/>
      <c r="B8" s="83" t="s">
        <v>3</v>
      </c>
      <c r="C8" s="74">
        <v>1</v>
      </c>
      <c r="D8" s="82" t="s">
        <v>2</v>
      </c>
      <c r="E8" s="75">
        <v>12</v>
      </c>
      <c r="F8" s="69" t="s">
        <v>0</v>
      </c>
      <c r="G8" s="165">
        <v>550000</v>
      </c>
      <c r="H8" s="165"/>
      <c r="I8" s="165"/>
      <c r="J8" s="165"/>
      <c r="K8" s="80" t="s">
        <v>1</v>
      </c>
      <c r="L8" s="55"/>
      <c r="M8" s="83" t="s">
        <v>3</v>
      </c>
      <c r="N8" s="74">
        <v>2</v>
      </c>
      <c r="O8" s="82" t="s">
        <v>2</v>
      </c>
      <c r="P8" s="73">
        <v>12</v>
      </c>
      <c r="Q8" s="69" t="s">
        <v>0</v>
      </c>
      <c r="R8" s="165">
        <v>200000</v>
      </c>
      <c r="S8" s="165"/>
      <c r="T8" s="165"/>
      <c r="U8" s="165"/>
      <c r="V8" s="80" t="s">
        <v>1</v>
      </c>
      <c r="W8" s="23"/>
      <c r="X8" s="107">
        <f>IFERROR((G8-R8)/G8,"")</f>
        <v>0.63636363636363635</v>
      </c>
      <c r="Y8" s="107"/>
      <c r="Z8" s="9"/>
      <c r="AA8" s="76" t="s">
        <v>33</v>
      </c>
      <c r="AB8" s="105"/>
      <c r="AC8" s="105"/>
    </row>
    <row r="9" spans="1:38" ht="19.5" customHeight="1" thickTop="1" x14ac:dyDescent="0.2">
      <c r="A9" s="11"/>
      <c r="B9" s="83" t="s">
        <v>3</v>
      </c>
      <c r="C9" s="74">
        <v>2</v>
      </c>
      <c r="D9" s="82" t="s">
        <v>2</v>
      </c>
      <c r="E9" s="75">
        <v>1</v>
      </c>
      <c r="F9" s="69" t="s">
        <v>0</v>
      </c>
      <c r="G9" s="165">
        <v>405000</v>
      </c>
      <c r="H9" s="165"/>
      <c r="I9" s="165"/>
      <c r="J9" s="165"/>
      <c r="K9" s="80" t="s">
        <v>1</v>
      </c>
      <c r="L9" s="55"/>
      <c r="M9" s="83" t="s">
        <v>3</v>
      </c>
      <c r="N9" s="74">
        <v>3</v>
      </c>
      <c r="O9" s="82" t="s">
        <v>2</v>
      </c>
      <c r="P9" s="73">
        <v>1</v>
      </c>
      <c r="Q9" s="69" t="s">
        <v>0</v>
      </c>
      <c r="R9" s="165">
        <v>300000</v>
      </c>
      <c r="S9" s="165"/>
      <c r="T9" s="165"/>
      <c r="U9" s="165"/>
      <c r="V9" s="80" t="s">
        <v>1</v>
      </c>
      <c r="W9" s="11"/>
      <c r="X9" s="107">
        <f t="shared" ref="X9:X10" si="0">IFERROR((G9-R9)/G9,"")</f>
        <v>0.25925925925925924</v>
      </c>
      <c r="Y9" s="107"/>
      <c r="Z9" s="9"/>
      <c r="AA9" s="25"/>
      <c r="AB9" s="105"/>
      <c r="AC9" s="105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12" t="s">
        <v>24</v>
      </c>
      <c r="C10" s="112"/>
      <c r="D10" s="112"/>
      <c r="E10" s="112"/>
      <c r="F10" s="112"/>
      <c r="G10" s="108">
        <f>SUM(G7:G9)</f>
        <v>1355050</v>
      </c>
      <c r="H10" s="109"/>
      <c r="I10" s="109"/>
      <c r="J10" s="110"/>
      <c r="K10" s="84" t="s">
        <v>1</v>
      </c>
      <c r="L10" s="55"/>
      <c r="M10" s="112" t="s">
        <v>25</v>
      </c>
      <c r="N10" s="112"/>
      <c r="O10" s="112"/>
      <c r="P10" s="112"/>
      <c r="Q10" s="112"/>
      <c r="R10" s="108">
        <f>SUM(R7:U9)</f>
        <v>850000</v>
      </c>
      <c r="S10" s="109"/>
      <c r="T10" s="109"/>
      <c r="U10" s="110"/>
      <c r="V10" s="24" t="s">
        <v>1</v>
      </c>
      <c r="W10" s="11"/>
      <c r="X10" s="111">
        <f t="shared" si="0"/>
        <v>0.37271687391609165</v>
      </c>
      <c r="Y10" s="111"/>
      <c r="Z10" s="9"/>
      <c r="AA10" s="25"/>
      <c r="AB10" s="103" t="s">
        <v>19</v>
      </c>
      <c r="AC10" s="103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4" t="s">
        <v>31</v>
      </c>
      <c r="AB11" s="104"/>
      <c r="AC11" s="104"/>
      <c r="AG11" s="92"/>
      <c r="AH11" s="88">
        <f>G10-R10</f>
        <v>505050</v>
      </c>
      <c r="AI11" s="87" t="s">
        <v>1</v>
      </c>
      <c r="AJ11" s="87"/>
      <c r="AK11" s="87"/>
      <c r="AL11" s="93"/>
    </row>
    <row r="12" spans="1:38" ht="19.5" customHeight="1" thickBot="1" x14ac:dyDescent="0.25">
      <c r="A12" s="11"/>
      <c r="B12" s="133" t="s">
        <v>56</v>
      </c>
      <c r="C12" s="134"/>
      <c r="D12" s="134"/>
      <c r="E12" s="134"/>
      <c r="F12" s="135"/>
      <c r="G12" s="136">
        <f>MAX(ROUNDDOWN(G10-R10,-3),0)</f>
        <v>505000</v>
      </c>
      <c r="H12" s="137"/>
      <c r="I12" s="137"/>
      <c r="J12" s="137"/>
      <c r="K12" s="138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70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70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6"/>
      <c r="V14" s="29"/>
      <c r="W14" s="13"/>
      <c r="X14" s="31"/>
      <c r="Y14" s="31"/>
      <c r="Z14" s="31"/>
      <c r="AA14" s="85"/>
      <c r="AB14" s="13"/>
      <c r="AC14" s="13"/>
    </row>
    <row r="15" spans="1:38" s="11" customFormat="1" ht="19.5" customHeight="1" x14ac:dyDescent="0.2">
      <c r="B15" s="14">
        <v>1</v>
      </c>
      <c r="C15" s="116" t="s">
        <v>11</v>
      </c>
      <c r="D15" s="116"/>
      <c r="E15" s="116"/>
      <c r="F15" s="117"/>
      <c r="G15" s="77" t="s">
        <v>49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68"/>
      <c r="S15" s="68"/>
      <c r="T15" s="69"/>
      <c r="U15" s="152" t="s">
        <v>8</v>
      </c>
      <c r="V15" s="153"/>
      <c r="W15" s="78" t="s">
        <v>45</v>
      </c>
      <c r="X15" s="79"/>
      <c r="Y15" s="68"/>
      <c r="Z15" s="68"/>
      <c r="AA15" s="68"/>
      <c r="AB15" s="68"/>
      <c r="AC15" s="69"/>
    </row>
    <row r="16" spans="1:38" s="11" customFormat="1" ht="19.5" customHeight="1" x14ac:dyDescent="0.2">
      <c r="B16" s="15"/>
      <c r="C16" s="116" t="s">
        <v>9</v>
      </c>
      <c r="D16" s="116"/>
      <c r="E16" s="116"/>
      <c r="F16" s="116"/>
      <c r="G16" s="77" t="s">
        <v>47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68"/>
      <c r="S16" s="68"/>
      <c r="T16" s="69"/>
      <c r="U16" s="152" t="s">
        <v>12</v>
      </c>
      <c r="V16" s="153"/>
      <c r="W16" s="78" t="s">
        <v>46</v>
      </c>
      <c r="X16" s="79"/>
      <c r="Y16" s="68"/>
      <c r="Z16" s="68"/>
      <c r="AA16" s="68"/>
      <c r="AB16" s="68"/>
      <c r="AC16" s="69"/>
    </row>
    <row r="17" spans="1:32" s="11" customFormat="1" ht="19.5" customHeight="1" x14ac:dyDescent="0.2">
      <c r="B17" s="14">
        <v>2</v>
      </c>
      <c r="C17" s="116" t="s">
        <v>11</v>
      </c>
      <c r="D17" s="116"/>
      <c r="E17" s="116"/>
      <c r="F17" s="116"/>
      <c r="G17" s="77" t="s">
        <v>50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68"/>
      <c r="S17" s="68"/>
      <c r="T17" s="69"/>
      <c r="U17" s="152" t="s">
        <v>8</v>
      </c>
      <c r="V17" s="153"/>
      <c r="W17" s="78" t="s">
        <v>45</v>
      </c>
      <c r="X17" s="79"/>
      <c r="Y17" s="68"/>
      <c r="Z17" s="68"/>
      <c r="AA17" s="68"/>
      <c r="AB17" s="68"/>
      <c r="AC17" s="69"/>
    </row>
    <row r="18" spans="1:32" s="11" customFormat="1" ht="19.5" customHeight="1" x14ac:dyDescent="0.2">
      <c r="B18" s="15"/>
      <c r="C18" s="116" t="s">
        <v>9</v>
      </c>
      <c r="D18" s="116"/>
      <c r="E18" s="116"/>
      <c r="F18" s="116"/>
      <c r="G18" s="77" t="s">
        <v>47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68"/>
      <c r="S18" s="68"/>
      <c r="T18" s="69"/>
      <c r="U18" s="152" t="s">
        <v>12</v>
      </c>
      <c r="V18" s="153"/>
      <c r="W18" s="78" t="s">
        <v>46</v>
      </c>
      <c r="X18" s="79"/>
      <c r="Y18" s="68"/>
      <c r="Z18" s="68"/>
      <c r="AA18" s="68"/>
      <c r="AB18" s="68"/>
      <c r="AC18" s="69"/>
    </row>
    <row r="19" spans="1:32" s="11" customFormat="1" ht="19.5" customHeight="1" x14ac:dyDescent="0.2">
      <c r="B19" s="14">
        <v>3</v>
      </c>
      <c r="C19" s="116" t="s">
        <v>11</v>
      </c>
      <c r="D19" s="116"/>
      <c r="E19" s="116"/>
      <c r="F19" s="116"/>
      <c r="G19" s="77" t="s">
        <v>51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8"/>
      <c r="S19" s="68"/>
      <c r="T19" s="69"/>
      <c r="U19" s="152" t="s">
        <v>8</v>
      </c>
      <c r="V19" s="153"/>
      <c r="W19" s="78" t="s">
        <v>48</v>
      </c>
      <c r="X19" s="79"/>
      <c r="Y19" s="68"/>
      <c r="Z19" s="68"/>
      <c r="AA19" s="68"/>
      <c r="AB19" s="68"/>
      <c r="AC19" s="69"/>
    </row>
    <row r="20" spans="1:32" s="11" customFormat="1" ht="19.5" customHeight="1" x14ac:dyDescent="0.2">
      <c r="B20" s="15"/>
      <c r="C20" s="116" t="s">
        <v>9</v>
      </c>
      <c r="D20" s="116"/>
      <c r="E20" s="116"/>
      <c r="F20" s="116"/>
      <c r="G20" s="77" t="s">
        <v>47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8"/>
      <c r="S20" s="68"/>
      <c r="T20" s="69"/>
      <c r="U20" s="152" t="s">
        <v>12</v>
      </c>
      <c r="V20" s="153"/>
      <c r="W20" s="78" t="s">
        <v>46</v>
      </c>
      <c r="X20" s="79"/>
      <c r="Y20" s="68"/>
      <c r="Z20" s="68"/>
      <c r="AA20" s="68"/>
      <c r="AB20" s="68"/>
      <c r="AC20" s="69"/>
    </row>
    <row r="21" spans="1:32" s="11" customFormat="1" ht="19.5" customHeight="1" x14ac:dyDescent="0.2">
      <c r="B21" s="14">
        <v>4</v>
      </c>
      <c r="C21" s="116" t="s">
        <v>11</v>
      </c>
      <c r="D21" s="116"/>
      <c r="E21" s="116"/>
      <c r="F21" s="116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8"/>
      <c r="S21" s="68"/>
      <c r="T21" s="69"/>
      <c r="U21" s="152" t="s">
        <v>8</v>
      </c>
      <c r="V21" s="153"/>
      <c r="W21" s="67"/>
      <c r="X21" s="68"/>
      <c r="Y21" s="68"/>
      <c r="Z21" s="68"/>
      <c r="AA21" s="68"/>
      <c r="AB21" s="68"/>
      <c r="AC21" s="69"/>
    </row>
    <row r="22" spans="1:32" s="11" customFormat="1" ht="19.5" customHeight="1" x14ac:dyDescent="0.2">
      <c r="B22" s="15"/>
      <c r="C22" s="116" t="s">
        <v>9</v>
      </c>
      <c r="D22" s="116"/>
      <c r="E22" s="116"/>
      <c r="F22" s="116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8"/>
      <c r="S22" s="68"/>
      <c r="T22" s="69"/>
      <c r="U22" s="152" t="s">
        <v>12</v>
      </c>
      <c r="V22" s="153"/>
      <c r="W22" s="67"/>
      <c r="X22" s="68"/>
      <c r="Y22" s="68"/>
      <c r="Z22" s="68"/>
      <c r="AA22" s="68"/>
      <c r="AB22" s="68"/>
      <c r="AC22" s="69"/>
    </row>
    <row r="23" spans="1:32" s="11" customFormat="1" ht="19.5" customHeight="1" x14ac:dyDescent="0.2">
      <c r="B23" s="14">
        <v>5</v>
      </c>
      <c r="C23" s="116" t="s">
        <v>11</v>
      </c>
      <c r="D23" s="116"/>
      <c r="E23" s="116"/>
      <c r="F23" s="116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8"/>
      <c r="S23" s="68"/>
      <c r="T23" s="69"/>
      <c r="U23" s="152" t="s">
        <v>8</v>
      </c>
      <c r="V23" s="153"/>
      <c r="W23" s="67"/>
      <c r="X23" s="68"/>
      <c r="Y23" s="68"/>
      <c r="Z23" s="68"/>
      <c r="AA23" s="68"/>
      <c r="AB23" s="68"/>
      <c r="AC23" s="69"/>
    </row>
    <row r="24" spans="1:32" s="11" customFormat="1" ht="19.5" customHeight="1" x14ac:dyDescent="0.2">
      <c r="B24" s="15"/>
      <c r="C24" s="116" t="s">
        <v>9</v>
      </c>
      <c r="D24" s="116"/>
      <c r="E24" s="116"/>
      <c r="F24" s="116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68"/>
      <c r="S24" s="68"/>
      <c r="T24" s="69"/>
      <c r="U24" s="152" t="s">
        <v>12</v>
      </c>
      <c r="V24" s="153"/>
      <c r="W24" s="67"/>
      <c r="X24" s="68"/>
      <c r="Y24" s="68"/>
      <c r="Z24" s="68"/>
      <c r="AA24" s="68"/>
      <c r="AB24" s="68"/>
      <c r="AC24" s="69"/>
    </row>
    <row r="25" spans="1:32" s="11" customFormat="1" ht="39" customHeight="1" thickBot="1" x14ac:dyDescent="0.25">
      <c r="B25" s="98" t="s">
        <v>72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32" ht="19.5" customHeight="1" thickBot="1" x14ac:dyDescent="0.25">
      <c r="A26" s="11"/>
      <c r="B26" s="145" t="s">
        <v>30</v>
      </c>
      <c r="C26" s="146"/>
      <c r="D26" s="146"/>
      <c r="E26" s="146"/>
      <c r="F26" s="146"/>
      <c r="G26" s="166">
        <v>3</v>
      </c>
      <c r="H26" s="167"/>
      <c r="I26" s="168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70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70"/>
      <c r="AB27" s="11"/>
      <c r="AC27" s="11"/>
      <c r="AD27" s="11"/>
    </row>
    <row r="28" spans="1:32" ht="19.5" customHeight="1" thickBot="1" x14ac:dyDescent="0.25">
      <c r="A28" s="11"/>
      <c r="B28" s="34" t="s">
        <v>57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47" t="s">
        <v>30</v>
      </c>
      <c r="C29" s="148"/>
      <c r="D29" s="148"/>
      <c r="E29" s="148"/>
      <c r="F29" s="149"/>
      <c r="G29" s="130">
        <f>G26</f>
        <v>3</v>
      </c>
      <c r="H29" s="131"/>
      <c r="I29" s="132"/>
      <c r="J29" s="65" t="s">
        <v>14</v>
      </c>
      <c r="K29" s="162" t="s">
        <v>37</v>
      </c>
      <c r="L29" s="163"/>
      <c r="M29" s="163"/>
      <c r="N29" s="163"/>
      <c r="O29" s="163"/>
      <c r="P29" s="164"/>
      <c r="Q29" s="3" t="s">
        <v>15</v>
      </c>
      <c r="R29" s="150" t="s">
        <v>17</v>
      </c>
      <c r="S29" s="151"/>
      <c r="T29" s="151"/>
      <c r="U29" s="151"/>
      <c r="V29" s="156">
        <f>G29*400000</f>
        <v>1200000</v>
      </c>
      <c r="W29" s="157"/>
      <c r="X29" s="157"/>
      <c r="Y29" s="157"/>
      <c r="Z29" s="157"/>
      <c r="AA29" s="158"/>
      <c r="AB29" s="52" t="s">
        <v>1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1200000</v>
      </c>
    </row>
    <row r="31" spans="1:32" ht="19.5" customHeight="1" x14ac:dyDescent="0.2">
      <c r="A31" s="11"/>
      <c r="B31" s="124" t="s">
        <v>32</v>
      </c>
      <c r="C31" s="125"/>
      <c r="D31" s="125"/>
      <c r="E31" s="125"/>
      <c r="F31" s="126"/>
      <c r="G31" s="25" t="s">
        <v>33</v>
      </c>
      <c r="H31" s="116" t="s">
        <v>27</v>
      </c>
      <c r="I31" s="116"/>
      <c r="J31" s="116"/>
      <c r="K31" s="116"/>
      <c r="L31" s="116"/>
      <c r="M31" s="116"/>
      <c r="N31" s="116"/>
      <c r="O31" s="116"/>
      <c r="P31" s="116"/>
      <c r="Q31" s="4" t="s">
        <v>15</v>
      </c>
      <c r="R31" s="150" t="s">
        <v>62</v>
      </c>
      <c r="S31" s="151"/>
      <c r="T31" s="151"/>
      <c r="U31" s="154"/>
      <c r="V31" s="155">
        <v>2000000</v>
      </c>
      <c r="W31" s="155"/>
      <c r="X31" s="155"/>
      <c r="Y31" s="155"/>
      <c r="Z31" s="155"/>
      <c r="AA31" s="155"/>
      <c r="AB31" s="52" t="s">
        <v>1</v>
      </c>
      <c r="AC31" s="11"/>
      <c r="AF31" s="3" t="str">
        <f>IF(G31="○",R31,"")</f>
        <v>法人上限額（F）</v>
      </c>
    </row>
    <row r="32" spans="1:32" ht="19.5" customHeight="1" x14ac:dyDescent="0.2">
      <c r="A32" s="11"/>
      <c r="B32" s="127"/>
      <c r="C32" s="128"/>
      <c r="D32" s="128"/>
      <c r="E32" s="128"/>
      <c r="F32" s="129"/>
      <c r="G32" s="25"/>
      <c r="H32" s="116" t="s">
        <v>16</v>
      </c>
      <c r="I32" s="116"/>
      <c r="J32" s="116"/>
      <c r="K32" s="116"/>
      <c r="L32" s="116"/>
      <c r="M32" s="116"/>
      <c r="N32" s="116"/>
      <c r="O32" s="116"/>
      <c r="P32" s="116"/>
      <c r="Q32" s="4" t="s">
        <v>15</v>
      </c>
      <c r="R32" s="150" t="s">
        <v>63</v>
      </c>
      <c r="S32" s="151"/>
      <c r="T32" s="151"/>
      <c r="U32" s="154"/>
      <c r="V32" s="155">
        <v>1000000</v>
      </c>
      <c r="W32" s="155"/>
      <c r="X32" s="155"/>
      <c r="Y32" s="155"/>
      <c r="Z32" s="155"/>
      <c r="AA32" s="155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70"/>
      <c r="N33" s="70"/>
      <c r="O33" s="70"/>
      <c r="P33" s="70"/>
      <c r="Q33" s="70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69" t="s">
        <v>58</v>
      </c>
      <c r="C34" s="170"/>
      <c r="D34" s="170"/>
      <c r="E34" s="170"/>
      <c r="F34" s="171"/>
      <c r="G34" s="121">
        <f>IF(G31="○",IF(V29&gt;=2000000,2000000,V29),IF(V29&gt;1000000,1000000,V29))</f>
        <v>1200000</v>
      </c>
      <c r="H34" s="122"/>
      <c r="I34" s="122"/>
      <c r="J34" s="122"/>
      <c r="K34" s="123"/>
      <c r="L34" s="6" t="s">
        <v>1</v>
      </c>
      <c r="M34" s="53" t="s">
        <v>39</v>
      </c>
      <c r="N34" s="6" t="s">
        <v>60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1200000</v>
      </c>
    </row>
    <row r="35" spans="1:32" ht="14.25" customHeight="1" x14ac:dyDescent="0.2">
      <c r="A35" s="11"/>
      <c r="B35" s="70"/>
      <c r="C35" s="70"/>
      <c r="D35" s="70"/>
      <c r="E35" s="66"/>
      <c r="F35" s="66"/>
      <c r="G35" s="8"/>
      <c r="H35" s="8"/>
      <c r="I35" s="8"/>
      <c r="J35" s="8"/>
      <c r="K35" s="8"/>
      <c r="L35" s="8"/>
      <c r="M35" s="53" t="s">
        <v>40</v>
      </c>
      <c r="N35" s="6" t="s">
        <v>61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70"/>
      <c r="C36" s="70"/>
      <c r="D36" s="70"/>
      <c r="E36" s="66"/>
      <c r="F36" s="66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13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33" t="s">
        <v>56</v>
      </c>
      <c r="C38" s="134"/>
      <c r="D38" s="134"/>
      <c r="E38" s="134"/>
      <c r="F38" s="135"/>
      <c r="G38" s="141">
        <f>G12</f>
        <v>505000</v>
      </c>
      <c r="H38" s="142"/>
      <c r="I38" s="142"/>
      <c r="J38" s="142"/>
      <c r="K38" s="143"/>
      <c r="L38" s="6" t="s">
        <v>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70"/>
      <c r="AB38" s="11"/>
      <c r="AC38" s="11"/>
    </row>
    <row r="39" spans="1:32" ht="19.5" customHeight="1" thickBot="1" x14ac:dyDescent="0.25">
      <c r="A39" s="11"/>
      <c r="B39" s="169" t="s">
        <v>58</v>
      </c>
      <c r="C39" s="170"/>
      <c r="D39" s="170"/>
      <c r="E39" s="170"/>
      <c r="F39" s="171"/>
      <c r="G39" s="159">
        <f>G34</f>
        <v>1200000</v>
      </c>
      <c r="H39" s="160"/>
      <c r="I39" s="160"/>
      <c r="J39" s="160"/>
      <c r="K39" s="161"/>
      <c r="L39" s="6" t="s">
        <v>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70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70"/>
      <c r="AB40" s="11"/>
      <c r="AC40" s="11"/>
    </row>
    <row r="41" spans="1:32" ht="25.15" customHeight="1" thickBot="1" x14ac:dyDescent="0.25">
      <c r="A41" s="11"/>
      <c r="B41" s="139" t="s">
        <v>29</v>
      </c>
      <c r="C41" s="140"/>
      <c r="D41" s="140"/>
      <c r="E41" s="140"/>
      <c r="F41" s="140"/>
      <c r="G41" s="113">
        <f>IF(G12&gt;=G34,G34, G12)</f>
        <v>505000</v>
      </c>
      <c r="H41" s="114"/>
      <c r="I41" s="114"/>
      <c r="J41" s="114"/>
      <c r="K41" s="115"/>
      <c r="L41" s="6" t="s">
        <v>1</v>
      </c>
      <c r="M41" s="6" t="s">
        <v>43</v>
      </c>
      <c r="N41" s="6" t="s">
        <v>59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70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70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41:F41"/>
    <mergeCell ref="G41:K41"/>
    <mergeCell ref="B34:F34"/>
    <mergeCell ref="G34:K34"/>
    <mergeCell ref="B38:F38"/>
    <mergeCell ref="G38:K38"/>
    <mergeCell ref="B39:F39"/>
    <mergeCell ref="G39:K39"/>
    <mergeCell ref="B31:F32"/>
    <mergeCell ref="H31:P31"/>
    <mergeCell ref="R31:U31"/>
    <mergeCell ref="V31:AA31"/>
    <mergeCell ref="H32:P32"/>
    <mergeCell ref="R32:U32"/>
    <mergeCell ref="V32:AA32"/>
    <mergeCell ref="B25:AC25"/>
    <mergeCell ref="B26:F26"/>
    <mergeCell ref="G26:I26"/>
    <mergeCell ref="B29:F29"/>
    <mergeCell ref="G29:I29"/>
    <mergeCell ref="K29:P29"/>
    <mergeCell ref="R29:U29"/>
    <mergeCell ref="V29:AA29"/>
    <mergeCell ref="C22:F22"/>
    <mergeCell ref="U22:V22"/>
    <mergeCell ref="C23:F23"/>
    <mergeCell ref="U23:V23"/>
    <mergeCell ref="C24:F24"/>
    <mergeCell ref="U24:V24"/>
    <mergeCell ref="C19:F19"/>
    <mergeCell ref="U19:V19"/>
    <mergeCell ref="C20:F20"/>
    <mergeCell ref="U20:V20"/>
    <mergeCell ref="C21:F21"/>
    <mergeCell ref="U21:V21"/>
    <mergeCell ref="C16:F16"/>
    <mergeCell ref="U16:V16"/>
    <mergeCell ref="C17:F17"/>
    <mergeCell ref="U17:V17"/>
    <mergeCell ref="C18:F18"/>
    <mergeCell ref="U18:V18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A3:AC3"/>
    <mergeCell ref="B6:K6"/>
    <mergeCell ref="M6:V6"/>
    <mergeCell ref="X6:Y6"/>
    <mergeCell ref="AA6:AC6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</mergeCells>
  <phoneticPr fontId="1"/>
  <dataValidations count="2">
    <dataValidation type="list" allowBlank="1" showInputMessage="1" showErrorMessage="1" sqref="AA7:AA10 G29 G31:G33" xr:uid="{00000000-0002-0000-0100-000000000000}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 xr:uid="{00000000-0002-0000-0100-000001000000}"/>
  </dataValidations>
  <printOptions horizontalCentered="1"/>
  <pageMargins left="0.51181102362204722" right="0.35433070866141736" top="0.55118110236220474" bottom="0.35433070866141736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main</cp:lastModifiedBy>
  <cp:lastPrinted>2021-04-01T00:23:48Z</cp:lastPrinted>
  <dcterms:created xsi:type="dcterms:W3CDTF">2020-05-23T02:59:19Z</dcterms:created>
  <dcterms:modified xsi:type="dcterms:W3CDTF">2021-04-01T05:12:23Z</dcterms:modified>
</cp:coreProperties>
</file>