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file1\20普代\令和１年度～\00補助金\地域企業経営支援金その２拡充（岩手県）\20211206　1206HP更新データ\"/>
    </mc:Choice>
  </mc:AlternateContent>
  <xr:revisionPtr revIDLastSave="0" documentId="13_ncr:1_{FA5A6716-ACC7-41CD-985A-16B5B93EA5F4}" xr6:coauthVersionLast="47" xr6:coauthVersionMax="47" xr10:uidLastSave="{00000000-0000-0000-0000-000000000000}"/>
  <bookViews>
    <workbookView xWindow="3225" yWindow="375" windowWidth="22110" windowHeight="15225" xr2:uid="{00000000-000D-0000-FFFF-FFFF00000000}"/>
  </bookViews>
  <sheets>
    <sheet name="別紙１　申請額計算表（宿泊・卸売用） " sheetId="15" r:id="rId1"/>
  </sheets>
  <definedNames>
    <definedName name="_xlnm.Print_Area" localSheetId="0">'別紙１　申請額計算表（宿泊・卸売用） '!$A$1:$AD$44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6" i="15" l="1"/>
  <c r="AF39" i="15" s="1"/>
  <c r="L29" i="15" l="1"/>
  <c r="AF42" i="15" s="1"/>
  <c r="AF33" i="15" l="1"/>
  <c r="AF36" i="15" l="1"/>
  <c r="L30" i="15"/>
  <c r="L28" i="15"/>
  <c r="L27" i="15"/>
  <c r="AF35" i="15" l="1"/>
  <c r="AF41" i="15"/>
  <c r="AF37" i="15"/>
  <c r="AF43" i="15"/>
  <c r="AF34" i="15"/>
  <c r="AF40" i="15"/>
  <c r="X7" i="15"/>
  <c r="G34" i="15" l="1"/>
  <c r="AA7" i="15"/>
  <c r="X8" i="15"/>
  <c r="AA8" i="15" s="1"/>
  <c r="X9" i="15"/>
  <c r="AA9" i="15" s="1"/>
  <c r="R10" i="15" l="1"/>
  <c r="G10" i="15"/>
  <c r="X10" i="15" l="1"/>
  <c r="AA10" i="15" s="1"/>
  <c r="G14" i="15"/>
  <c r="G38" i="15" s="1"/>
  <c r="G44" i="15" s="1"/>
  <c r="AH11" i="15"/>
</calcChain>
</file>

<file path=xl/sharedStrings.xml><?xml version="1.0" encoding="utf-8"?>
<sst xmlns="http://schemas.openxmlformats.org/spreadsheetml/2006/main" count="92" uniqueCount="64">
  <si>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</si>
  <si>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</si>
  <si>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</si>
  <si>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</si>
  <si>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</si>
  <si>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</si>
  <si>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</si>
  <si>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</si>
  <si>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</si>
  <si>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</si>
  <si>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50％以上</t>
    <rPh sb="3" eb="5">
      <t>イジョウ</t>
    </rPh>
    <phoneticPr fontId="1"/>
  </si>
  <si>
    <t>30％以上</t>
    <rPh sb="3" eb="5">
      <t>イジョウ</t>
    </rPh>
    <phoneticPr fontId="1"/>
  </si>
  <si>
    <t>今期合計(B)</t>
    <rPh sb="0" eb="2">
      <t>コンキ</t>
    </rPh>
    <rPh sb="2" eb="4">
      <t>ゴウケイ</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</si>
  <si>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</si>
  <si>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</si>
  <si>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</si>
  <si>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</si>
  <si>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</si>
  <si>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</si>
  <si>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売上減少額（C）</t>
    <rPh sb="0" eb="2">
      <t>ウリアゲ</t>
    </rPh>
    <rPh sb="2" eb="4">
      <t>ゲンショウ</t>
    </rPh>
    <rPh sb="4" eb="5">
      <t>ガク</t>
    </rPh>
    <phoneticPr fontId="1"/>
  </si>
  <si>
    <t>前々期合計(A)</t>
    <rPh sb="0" eb="2">
      <t>ゼンゼン</t>
    </rPh>
    <rPh sb="2" eb="3">
      <t>キ</t>
    </rPh>
    <rPh sb="3" eb="5">
      <t>ゴウケイ</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</si>
  <si>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</si>
  <si>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</si>
  <si>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</si>
  <si>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</si>
  <si>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</si>
  <si>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</si>
  <si>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</si>
  <si>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</si>
  <si>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</si>
  <si>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</si>
  <si>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1,200,000円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</si>
  <si>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</si>
  <si>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</si>
  <si>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</si>
  <si>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</si>
  <si>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</si>
  <si>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0～9人</t>
    <rPh sb="3" eb="4">
      <t>ニン</t>
    </rPh>
    <phoneticPr fontId="1"/>
  </si>
  <si>
    <t>１ 売上減少要件の確認</t>
    <rPh sb="2" eb="4">
      <t>ウリアゲ</t>
    </rPh>
    <rPh sb="4" eb="8">
      <t>ゲンショウヨウケン</t>
    </rPh>
    <rPh sb="9" eb="11">
      <t>カクニン</t>
    </rPh>
    <phoneticPr fontId="1"/>
  </si>
  <si>
    <t>４ 上限額の確認</t>
    <rPh sb="2" eb="5">
      <t>ジョウゲンガク</t>
    </rPh>
    <rPh sb="6" eb="8">
      <t>カクニン</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</si>
  <si>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</si>
  <si>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</si>
  <si>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注6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</si>
  <si>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400,000円</t>
    <rPh sb="7" eb="8">
      <t>エン</t>
    </rPh>
    <phoneticPr fontId="1"/>
  </si>
  <si>
    <t>800,000円</t>
    <rPh sb="7" eb="8">
      <t>エン</t>
    </rPh>
    <phoneticPr fontId="1"/>
  </si>
  <si>
    <t>1,600,000円</t>
    <rPh sb="9" eb="10">
      <t>エン</t>
    </rPh>
    <phoneticPr fontId="1"/>
  </si>
  <si>
    <t>2,000,000円</t>
    <rPh sb="9" eb="10">
      <t>エン</t>
    </rPh>
    <phoneticPr fontId="1"/>
  </si>
  <si>
    <t>上限額（宣言含）</t>
    <rPh sb="0" eb="3">
      <t>ジョウゲンガク</t>
    </rPh>
    <rPh sb="4" eb="6">
      <t>センゲン</t>
    </rPh>
    <rPh sb="6" eb="7">
      <t>フク</t>
    </rPh>
    <phoneticPr fontId="1"/>
  </si>
  <si>
    <t>６ 当初決定額</t>
    <rPh sb="2" eb="7">
      <t>トウショケッテイガク</t>
    </rPh>
    <phoneticPr fontId="1"/>
  </si>
  <si>
    <t>申請額（F）と当初決定額（G）の差額（F-G）</t>
    <rPh sb="0" eb="3">
      <t>シンセイガク</t>
    </rPh>
    <rPh sb="7" eb="12">
      <t>トウショケッテイガク</t>
    </rPh>
    <rPh sb="16" eb="18">
      <t>サガク</t>
    </rPh>
    <phoneticPr fontId="1"/>
  </si>
  <si>
    <t>７ 振込額</t>
    <rPh sb="2" eb="5">
      <t>フリコミガク</t>
    </rPh>
    <phoneticPr fontId="1"/>
  </si>
  <si>
    <t>決定額通知書に記載のある当初決定額</t>
    <rPh sb="0" eb="6">
      <t>ケッテイガクツウチショ</t>
    </rPh>
    <rPh sb="7" eb="9">
      <t>キサイ</t>
    </rPh>
    <rPh sb="12" eb="17">
      <t>トウショケッテイガク</t>
    </rPh>
    <phoneticPr fontId="1"/>
  </si>
  <si>
    <t>当初決定額(G)</t>
    <rPh sb="0" eb="2">
      <t>トウショ</t>
    </rPh>
    <rPh sb="2" eb="5">
      <t>ケッテイガク</t>
    </rPh>
    <phoneticPr fontId="1"/>
  </si>
  <si>
    <t>今回振込額（H)</t>
    <rPh sb="0" eb="2">
      <t>コンカイ</t>
    </rPh>
    <rPh sb="2" eb="5">
      <t>フリコミガク</t>
    </rPh>
    <phoneticPr fontId="1"/>
  </si>
  <si>
    <t>５ （変更）申請額</t>
    <rPh sb="6" eb="9">
      <t>シンセイガク</t>
    </rPh>
    <phoneticPr fontId="1"/>
  </si>
  <si>
    <t>（変更）申請額（F)</t>
    <rPh sb="1" eb="3">
      <t>ヘンコウ</t>
    </rPh>
    <rPh sb="4" eb="7">
      <t>シンセイガク</t>
    </rPh>
    <phoneticPr fontId="1"/>
  </si>
  <si>
    <t>別紙１（様式第3号関係）</t>
    <rPh sb="0" eb="2">
      <t>ベッシ</t>
    </rPh>
    <rPh sb="4" eb="6">
      <t>ヨウシキ</t>
    </rPh>
    <rPh sb="6" eb="7">
      <t>ダイ</t>
    </rPh>
    <rPh sb="8" eb="9">
      <t>ゴウ</t>
    </rPh>
    <rPh sb="9" eb="11">
      <t>カンケイ</t>
    </rPh>
    <phoneticPr fontId="1"/>
  </si>
  <si>
    <t>注5　従業員数は雇用保険の事業所別被保険者台帳に記載のある人数を記載してください。</t>
    <rPh sb="0" eb="1">
      <t>チュウ</t>
    </rPh>
    <rPh sb="3" eb="6">
      <t>ジュウギョウイン</t>
    </rPh>
    <rPh sb="6" eb="7">
      <t>スウ</t>
    </rPh>
    <rPh sb="8" eb="12">
      <t>コヨウホケン</t>
    </rPh>
    <rPh sb="24" eb="26">
      <t>キサイ</t>
    </rPh>
    <rPh sb="29" eb="31">
      <t>ニンズウ</t>
    </rPh>
    <rPh sb="32" eb="34">
      <t>キサイ</t>
    </rPh>
    <phoneticPr fontId="1"/>
  </si>
  <si>
    <t>注7　上限額の算定においては上記表のとおり。　</t>
    <rPh sb="0" eb="1">
      <t>チュウ</t>
    </rPh>
    <rPh sb="3" eb="6">
      <t>ジョウゲンガク</t>
    </rPh>
    <rPh sb="7" eb="9">
      <t>サンテイ</t>
    </rPh>
    <rPh sb="14" eb="16">
      <t>ジョウキ</t>
    </rPh>
    <rPh sb="16" eb="17">
      <t>ヒョウ</t>
    </rPh>
    <phoneticPr fontId="1"/>
  </si>
  <si>
    <t>注8　今回が当初申請の場合は、「0円」を入力してください。</t>
    <rPh sb="0" eb="1">
      <t>チュウ</t>
    </rPh>
    <rPh sb="3" eb="5">
      <t>コンカイ</t>
    </rPh>
    <phoneticPr fontId="1"/>
  </si>
  <si>
    <t>申請額計算表（令和３年度予算事業）</t>
    <rPh sb="0" eb="3">
      <t>シンセイガク</t>
    </rPh>
    <rPh sb="3" eb="6">
      <t>ケイサンヒョウ</t>
    </rPh>
    <phoneticPr fontId="1"/>
  </si>
  <si>
    <t>①H31.4～R1.10の連続する
　3か月売上(前々年同期）</t>
    <rPh sb="13" eb="15">
      <t>レンゾク</t>
    </rPh>
    <rPh sb="21" eb="22">
      <t>ゲツ</t>
    </rPh>
    <rPh sb="22" eb="24">
      <t>ウリアゲ</t>
    </rPh>
    <rPh sb="25" eb="27">
      <t>ゼンゼン</t>
    </rPh>
    <rPh sb="27" eb="28">
      <t>ネン</t>
    </rPh>
    <rPh sb="28" eb="30">
      <t>ドウキ</t>
    </rPh>
    <phoneticPr fontId="1"/>
  </si>
  <si>
    <t>②R3.4～R3.10の連続する
　3か月売上（今期）※宣言期間を含む</t>
    <rPh sb="12" eb="14">
      <t>レンゾク</t>
    </rPh>
    <rPh sb="20" eb="21">
      <t>ゲツ</t>
    </rPh>
    <rPh sb="21" eb="23">
      <t>ウリアゲ</t>
    </rPh>
    <rPh sb="24" eb="26">
      <t>コンキ</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</si>
  <si>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
注4  県独自の緊急事態宣言期間を含んだ申請の場合、上限額が1店舗40万円、1事業者200万円となります。</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rPh sb="132" eb="133">
      <t>チュウ</t>
    </rPh>
    <rPh sb="136" eb="139">
      <t>ケンドクジ</t>
    </rPh>
    <rPh sb="140" eb="146">
      <t>キンキュウジタイセンゲン</t>
    </rPh>
    <rPh sb="149" eb="150">
      <t>フク</t>
    </rPh>
    <rPh sb="152" eb="154">
      <t>シンセイ</t>
    </rPh>
    <rPh sb="155" eb="157">
      <t>バアイ</t>
    </rPh>
    <rPh sb="160" eb="161">
      <t>ガク</t>
    </rPh>
    <rPh sb="163" eb="165">
      <t>テンポ</t>
    </rPh>
    <rPh sb="171" eb="174">
      <t>ジギョウシャ</t>
    </rPh>
    <rPh sb="177" eb="179">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</si>
</sst>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
    <numFmt numFmtId="179" formatCode="0_);[Red]\(0\)"/>
  </numFmts>
  <fonts count="25"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0"/>
      <name val="ＭＳ ゴシック"/>
      <family val="3"/>
      <charset val="128"/>
    </font>
    <font>
      <sz val="9"/>
      <name val="ＭＳ ゴシック"/>
      <family val="3"/>
      <charset val="128"/>
    </font>
    <font>
      <sz val="10.5"/>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sz val="10"/>
      <color rgb="FFFF0000"/>
      <name val="ＭＳ 明朝"/>
      <family val="1"/>
      <charset val="128"/>
    </font>
    <font>
      <sz val="10"/>
      <color theme="1"/>
      <name val="ＭＳ 明朝"/>
      <family val="1"/>
      <charset val="128"/>
    </font>
    <font>
      <sz val="8"/>
      <color theme="1"/>
      <name val="ＭＳ 明朝"/>
      <family val="1"/>
      <charset val="128"/>
    </font>
    <font>
      <u/>
      <sz val="11"/>
      <color theme="1"/>
      <name val="ＭＳ ゴシック"/>
      <family val="3"/>
      <charset val="128"/>
    </font>
    <font>
      <b/>
      <sz val="9"/>
      <color theme="1"/>
      <name val="ＭＳ ゴシック"/>
      <family val="3"/>
      <charset val="128"/>
    </font>
    <font>
      <b/>
      <sz val="10"/>
      <color theme="1"/>
      <name val="ＭＳ 明朝"/>
      <family val="1"/>
      <charset val="128"/>
    </font>
    <font>
      <sz val="12"/>
      <color theme="1"/>
      <name val="ＭＳ ゴシック"/>
      <family val="3"/>
      <charset val="128"/>
    </font>
    <font>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medium">
        <color indexed="64"/>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51">
    <xf numFmtId="0" fontId="0" fillId="0" borderId="0" xfId="0" applyFill="1" applyBorder="1" applyAlignment="1">
      <alignment horizontal="left" vertical="top"/>
    </xf>
    <xf numFmtId="0" fontId="3" fillId="0" borderId="0" xfId="2" applyFont="1" applyBorder="1" applyAlignment="1">
      <alignment horizontal="left" vertical="center"/>
    </xf>
    <xf numFmtId="38" fontId="3" fillId="0" borderId="0" xfId="1" applyFont="1" applyBorder="1" applyAlignment="1">
      <alignment horizontal="left"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19" xfId="1" applyFont="1" applyBorder="1" applyAlignment="1">
      <alignment horizontal="left"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22" xfId="1" applyFont="1" applyBorder="1" applyAlignment="1">
      <alignment horizontal="left" vertical="center"/>
    </xf>
    <xf numFmtId="38" fontId="3" fillId="0" borderId="23"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8"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4" xfId="1" applyFont="1" applyBorder="1" applyAlignment="1">
      <alignment horizontal="left"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4" fillId="0" borderId="0" xfId="1" applyFont="1" applyBorder="1" applyAlignment="1">
      <alignment vertical="top"/>
    </xf>
    <xf numFmtId="38" fontId="3" fillId="0" borderId="11" xfId="1" applyFont="1" applyBorder="1" applyAlignment="1">
      <alignment horizontal="left" vertical="center"/>
    </xf>
    <xf numFmtId="38" fontId="3" fillId="0" borderId="11" xfId="1" applyFont="1" applyFill="1" applyBorder="1" applyAlignment="1" applyProtection="1">
      <alignment horizontal="center" vertical="center"/>
      <protection locked="0"/>
    </xf>
    <xf numFmtId="38" fontId="3" fillId="0" borderId="11" xfId="1" applyFont="1" applyFill="1" applyBorder="1" applyAlignment="1" applyProtection="1">
      <alignment horizontal="right" vertical="center"/>
      <protection locked="0"/>
    </xf>
    <xf numFmtId="38" fontId="3" fillId="0" borderId="11" xfId="1" applyFont="1" applyFill="1" applyBorder="1" applyAlignment="1">
      <alignment horizontal="right" vertical="center"/>
    </xf>
    <xf numFmtId="38" fontId="3" fillId="0" borderId="11"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4" fillId="0" borderId="0" xfId="1" applyFont="1" applyFill="1" applyBorder="1" applyAlignment="1">
      <alignment vertical="top"/>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1" fillId="0" borderId="0" xfId="2" applyFont="1" applyBorder="1" applyAlignment="1">
      <alignment vertical="center"/>
    </xf>
    <xf numFmtId="176" fontId="8" fillId="0" borderId="0" xfId="2" applyNumberFormat="1" applyFont="1" applyFill="1" applyBorder="1" applyAlignment="1">
      <alignment vertical="center"/>
    </xf>
    <xf numFmtId="0" fontId="11" fillId="0" borderId="0" xfId="2" applyFont="1" applyFill="1" applyBorder="1" applyAlignment="1">
      <alignment vertical="center"/>
    </xf>
    <xf numFmtId="38" fontId="13" fillId="0" borderId="0" xfId="1" applyFont="1" applyBorder="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1" xfId="1" applyFont="1" applyBorder="1" applyAlignment="1">
      <alignment horizontal="center" vertical="center"/>
    </xf>
    <xf numFmtId="38" fontId="16" fillId="0" borderId="0" xfId="1" applyFont="1" applyBorder="1" applyAlignment="1">
      <alignment horizontal="left" vertical="center"/>
    </xf>
    <xf numFmtId="38" fontId="16" fillId="0" borderId="11" xfId="1" applyFont="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3" fillId="0" borderId="0" xfId="1" applyFont="1" applyFill="1" applyBorder="1" applyAlignment="1">
      <alignment horizontal="right" vertical="center"/>
    </xf>
    <xf numFmtId="38" fontId="4" fillId="0" borderId="0" xfId="1" applyFont="1" applyBorder="1" applyAlignment="1">
      <alignment horizontal="left" vertical="top" wrapText="1"/>
    </xf>
    <xf numFmtId="38" fontId="17" fillId="0" borderId="0" xfId="1" applyFont="1" applyFill="1" applyBorder="1" applyAlignment="1">
      <alignment horizontal="right" vertical="center"/>
    </xf>
    <xf numFmtId="38" fontId="17" fillId="0" borderId="0" xfId="1" applyFont="1" applyAlignment="1">
      <alignment horizontal="left" vertical="center"/>
    </xf>
    <xf numFmtId="38" fontId="18" fillId="0" borderId="0" xfId="1" applyFont="1" applyFill="1" applyBorder="1" applyAlignment="1">
      <alignment horizontal="left" vertical="center"/>
    </xf>
    <xf numFmtId="38" fontId="19" fillId="0" borderId="0" xfId="1" applyFont="1" applyFill="1" applyBorder="1" applyAlignment="1">
      <alignment vertical="top" wrapText="1"/>
    </xf>
    <xf numFmtId="38" fontId="20" fillId="0" borderId="0" xfId="1" applyFont="1" applyFill="1" applyBorder="1" applyAlignment="1">
      <alignment horizontal="left" vertical="center"/>
    </xf>
    <xf numFmtId="38" fontId="19" fillId="0" borderId="0" xfId="1" applyFont="1" applyFill="1" applyBorder="1" applyAlignment="1">
      <alignment vertical="center"/>
    </xf>
    <xf numFmtId="38" fontId="18" fillId="0" borderId="0" xfId="1" applyFont="1" applyFill="1" applyBorder="1" applyAlignment="1">
      <alignment vertical="center"/>
    </xf>
    <xf numFmtId="38" fontId="18" fillId="0" borderId="0" xfId="1" applyFont="1" applyFill="1" applyBorder="1" applyAlignment="1">
      <alignment horizontal="center" vertical="center"/>
    </xf>
    <xf numFmtId="38" fontId="18" fillId="0" borderId="0" xfId="1" applyFont="1" applyFill="1" applyBorder="1" applyAlignment="1">
      <alignment horizontal="right" vertical="center"/>
    </xf>
    <xf numFmtId="38" fontId="18" fillId="0" borderId="0" xfId="1" applyFont="1" applyFill="1" applyBorder="1" applyAlignment="1" applyProtection="1">
      <alignment vertical="center"/>
      <protection locked="0"/>
    </xf>
    <xf numFmtId="38" fontId="18" fillId="0" borderId="0" xfId="1" applyFont="1" applyFill="1" applyBorder="1" applyAlignment="1" applyProtection="1">
      <alignment horizontal="center" vertical="center"/>
      <protection locked="0"/>
    </xf>
    <xf numFmtId="38" fontId="18" fillId="0" borderId="0" xfId="1" applyFont="1" applyFill="1" applyBorder="1" applyAlignment="1" applyProtection="1">
      <alignment horizontal="right" vertical="center"/>
      <protection locked="0"/>
    </xf>
    <xf numFmtId="38" fontId="18" fillId="0" borderId="0" xfId="1" applyFont="1" applyFill="1" applyBorder="1" applyAlignment="1" applyProtection="1">
      <alignment horizontal="left" vertical="center"/>
      <protection locked="0"/>
    </xf>
    <xf numFmtId="38" fontId="18" fillId="0" borderId="0" xfId="1" applyFont="1" applyBorder="1" applyAlignment="1">
      <alignment horizontal="left" vertical="center"/>
    </xf>
    <xf numFmtId="38" fontId="18" fillId="0" borderId="0" xfId="1" applyFont="1" applyAlignment="1">
      <alignment horizontal="left" vertical="center"/>
    </xf>
    <xf numFmtId="38" fontId="24" fillId="0" borderId="0" xfId="1" applyFont="1" applyFill="1" applyBorder="1" applyAlignment="1" applyProtection="1">
      <alignment vertical="center"/>
      <protection locked="0"/>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2" fillId="2" borderId="6" xfId="1" applyFont="1" applyFill="1" applyBorder="1" applyAlignment="1" applyProtection="1">
      <alignment horizontal="right" vertical="center"/>
      <protection locked="0"/>
    </xf>
    <xf numFmtId="38" fontId="22" fillId="2" borderId="7" xfId="1" applyFont="1" applyFill="1" applyBorder="1" applyAlignment="1" applyProtection="1">
      <alignment horizontal="right" vertical="center"/>
      <protection locked="0"/>
    </xf>
    <xf numFmtId="38" fontId="22" fillId="2" borderId="8" xfId="1" applyFont="1" applyFill="1" applyBorder="1" applyAlignment="1" applyProtection="1">
      <alignment horizontal="right" vertical="center"/>
      <protection locked="0"/>
    </xf>
    <xf numFmtId="38" fontId="21" fillId="0" borderId="5" xfId="1" applyFont="1" applyFill="1" applyBorder="1" applyAlignment="1">
      <alignment horizontal="center" vertical="center"/>
    </xf>
    <xf numFmtId="38" fontId="22" fillId="0" borderId="27" xfId="1" applyFont="1" applyFill="1" applyBorder="1" applyAlignment="1" applyProtection="1">
      <alignment horizontal="right" vertical="center"/>
      <protection locked="0"/>
    </xf>
    <xf numFmtId="38" fontId="22" fillId="3" borderId="6" xfId="1" applyFont="1" applyFill="1" applyBorder="1" applyAlignment="1" applyProtection="1">
      <alignment horizontal="right" vertical="center"/>
      <protection locked="0"/>
    </xf>
    <xf numFmtId="38" fontId="22" fillId="3" borderId="7" xfId="1" applyFont="1" applyFill="1" applyBorder="1" applyAlignment="1" applyProtection="1">
      <alignment horizontal="right" vertical="center"/>
      <protection locked="0"/>
    </xf>
    <xf numFmtId="38" fontId="22" fillId="3" borderId="8" xfId="1" applyFont="1" applyFill="1" applyBorder="1" applyAlignment="1" applyProtection="1">
      <alignment horizontal="right" vertical="center"/>
      <protection locked="0"/>
    </xf>
    <xf numFmtId="38" fontId="3" fillId="0" borderId="9" xfId="1" applyFont="1" applyBorder="1" applyAlignment="1">
      <alignment horizontal="center" vertical="center"/>
    </xf>
    <xf numFmtId="38" fontId="3" fillId="0" borderId="13" xfId="1" applyFont="1" applyBorder="1" applyAlignment="1">
      <alignment horizontal="center" vertical="center"/>
    </xf>
    <xf numFmtId="177" fontId="3" fillId="0" borderId="1" xfId="1" applyNumberFormat="1" applyFont="1" applyFill="1" applyBorder="1" applyAlignment="1">
      <alignment horizontal="right"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13" xfId="1" applyFont="1" applyFill="1" applyBorder="1" applyAlignment="1" applyProtection="1">
      <alignment horizontal="center" vertical="center"/>
      <protection locked="0"/>
    </xf>
    <xf numFmtId="38" fontId="3" fillId="0" borderId="10" xfId="1" applyFont="1" applyFill="1" applyBorder="1" applyAlignment="1" applyProtection="1">
      <alignment horizontal="center" vertical="center"/>
      <protection locked="0"/>
    </xf>
    <xf numFmtId="38" fontId="23" fillId="0" borderId="0" xfId="1" applyFont="1" applyBorder="1" applyAlignment="1">
      <alignment horizontal="center" vertical="center"/>
    </xf>
    <xf numFmtId="38" fontId="11" fillId="0" borderId="2" xfId="1" applyFont="1" applyBorder="1" applyAlignment="1">
      <alignment horizontal="center" vertical="center"/>
    </xf>
    <xf numFmtId="38" fontId="11" fillId="0" borderId="3" xfId="1" applyFont="1" applyBorder="1" applyAlignment="1">
      <alignment horizontal="center" vertical="center"/>
    </xf>
    <xf numFmtId="38" fontId="19" fillId="0" borderId="0" xfId="1" applyFont="1" applyBorder="1" applyAlignment="1">
      <alignment horizontal="left" vertical="top" wrapText="1"/>
    </xf>
    <xf numFmtId="38" fontId="3" fillId="2" borderId="1" xfId="1" applyFont="1" applyFill="1" applyBorder="1" applyAlignment="1" applyProtection="1">
      <alignment horizontal="right" vertical="center"/>
      <protection locked="0"/>
    </xf>
    <xf numFmtId="38" fontId="17" fillId="0" borderId="11" xfId="1" applyFont="1" applyBorder="1" applyAlignment="1">
      <alignment horizontal="left" vertical="center" wrapText="1"/>
    </xf>
    <xf numFmtId="38" fontId="3" fillId="0" borderId="11"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0" borderId="6" xfId="1" applyFont="1" applyFill="1" applyBorder="1" applyAlignment="1" applyProtection="1">
      <alignment horizontal="right" vertical="center"/>
      <protection locked="0"/>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8" fillId="3" borderId="6"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15" fillId="0" borderId="1" xfId="1" applyFont="1" applyFill="1" applyBorder="1" applyAlignment="1" applyProtection="1">
      <alignment horizontal="center" vertical="center"/>
      <protection locked="0"/>
    </xf>
    <xf numFmtId="38" fontId="15" fillId="0" borderId="2" xfId="1" applyFont="1" applyFill="1" applyBorder="1" applyAlignment="1" applyProtection="1">
      <alignment horizontal="center" vertical="center"/>
      <protection locked="0"/>
    </xf>
    <xf numFmtId="38" fontId="8" fillId="3" borderId="15" xfId="1" applyFont="1" applyFill="1" applyBorder="1" applyAlignment="1" applyProtection="1">
      <alignment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18" fillId="4" borderId="2" xfId="1" applyFont="1" applyFill="1" applyBorder="1" applyAlignment="1">
      <alignment horizontal="center" vertical="center"/>
    </xf>
    <xf numFmtId="38" fontId="18" fillId="4" borderId="3" xfId="1" applyFont="1" applyFill="1" applyBorder="1" applyAlignment="1">
      <alignment horizontal="center" vertical="center"/>
    </xf>
    <xf numFmtId="38" fontId="18" fillId="4" borderId="4" xfId="1" applyFont="1" applyFill="1" applyBorder="1" applyAlignment="1">
      <alignment horizontal="center" vertical="center"/>
    </xf>
    <xf numFmtId="38" fontId="18" fillId="0" borderId="2" xfId="1" applyFont="1" applyBorder="1" applyAlignment="1">
      <alignment horizontal="right" vertical="center"/>
    </xf>
    <xf numFmtId="38" fontId="18" fillId="0" borderId="3" xfId="1" applyFont="1" applyBorder="1" applyAlignment="1">
      <alignment horizontal="right" vertical="center"/>
    </xf>
    <xf numFmtId="38" fontId="18" fillId="0" borderId="4" xfId="1" applyFont="1" applyBorder="1" applyAlignment="1">
      <alignment horizontal="right" vertical="center"/>
    </xf>
    <xf numFmtId="38" fontId="14" fillId="0" borderId="2" xfId="1" applyFont="1" applyFill="1" applyBorder="1" applyAlignment="1">
      <alignment horizontal="center" vertical="center"/>
    </xf>
    <xf numFmtId="38" fontId="14" fillId="0" borderId="3" xfId="1" applyFont="1" applyFill="1" applyBorder="1" applyAlignment="1">
      <alignment horizontal="center" vertical="center"/>
    </xf>
    <xf numFmtId="178" fontId="3" fillId="2" borderId="6" xfId="1" applyNumberFormat="1" applyFont="1" applyFill="1" applyBorder="1" applyAlignment="1" applyProtection="1">
      <alignment horizontal="right" vertical="center"/>
      <protection locked="0"/>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12" fillId="0" borderId="4" xfId="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95250</xdr:colOff>
      <xdr:row>1</xdr:row>
      <xdr:rowOff>38100</xdr:rowOff>
    </xdr:from>
    <xdr:to>
      <xdr:col>29</xdr:col>
      <xdr:colOff>76200</xdr:colOff>
      <xdr:row>3</xdr:row>
      <xdr:rowOff>95250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43625" y="257175"/>
          <a:ext cx="933450" cy="381000"/>
          <a:chOff x="8124825" y="657225"/>
          <a:chExt cx="933450" cy="381000"/>
        </a:xfrm>
      </xdr:grpSpPr>
      <xdr:sp macro="" textlink="">
        <xdr:nvSpPr>
          <xdr:cNvPr id="2" name="楕円 1">
            <a:extLst>
              <a:ext uri="{FF2B5EF4-FFF2-40B4-BE49-F238E27FC236}">
                <a16:creationId xmlns:a16="http://schemas.microsoft.com/office/drawing/2014/main" id="{00000000-0008-0000-0100-000002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4"/>
  <sheetViews>
    <sheetView showGridLines="0" showZeros="0" tabSelected="1" view="pageBreakPreview" zoomScaleNormal="100" zoomScaleSheetLayoutView="100" workbookViewId="0">
      <selection activeCell="B13" sqref="B13"/>
    </sheetView>
  </sheetViews>
  <sheetFormatPr defaultColWidth="8.83203125" defaultRowHeight="17.25" customHeight="1" x14ac:dyDescent="0.2"/>
  <cols>
    <col min="1" max="23" width="4.1640625" style="6" customWidth="1"/>
    <col min="24" max="25" width="5" style="6" customWidth="1"/>
    <col min="26" max="30" width="4.1640625" style="6" customWidth="1"/>
    <col min="31" max="31" width="12.1640625" style="6" customWidth="1"/>
    <col min="32" max="32" width="12.1640625" style="6" hidden="1" customWidth="1"/>
    <col min="33" max="33" width="4" style="6" customWidth="1"/>
    <col min="34" max="34" width="27.5" style="6" customWidth="1"/>
    <col min="35" max="16384" width="8.83203125" style="6"/>
  </cols>
  <sheetData>
    <row r="1" spans="1:38" ht="17.25" customHeight="1" x14ac:dyDescent="0.2">
      <c r="A1" s="59" t="s">
        <v>56</v>
      </c>
      <c r="B1" s="2"/>
      <c r="C1" s="2"/>
      <c r="D1" s="2"/>
      <c r="E1" s="2"/>
      <c r="F1" s="2"/>
      <c r="G1" s="2"/>
      <c r="H1" s="2"/>
      <c r="I1" s="2"/>
      <c r="J1" s="2"/>
      <c r="K1" s="2"/>
      <c r="L1" s="2"/>
      <c r="M1" s="2"/>
      <c r="N1" s="2"/>
      <c r="O1" s="2"/>
      <c r="P1" s="2"/>
      <c r="Q1" s="2"/>
      <c r="R1" s="2"/>
      <c r="S1" s="2"/>
      <c r="T1" s="2"/>
      <c r="U1" s="2"/>
      <c r="V1" s="2"/>
      <c r="W1" s="2"/>
      <c r="X1" s="2"/>
      <c r="Y1" s="2"/>
      <c r="Z1" s="2"/>
      <c r="AA1" s="148" t="s">
        <v>24</v>
      </c>
      <c r="AB1" s="149"/>
      <c r="AC1" s="149"/>
      <c r="AD1" s="150"/>
    </row>
    <row r="2" spans="1:38"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8" ht="17.25" customHeight="1" x14ac:dyDescent="0.2">
      <c r="A3" s="107" t="s">
        <v>60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8" ht="8.2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row>
    <row r="5" spans="1:38" ht="17.25" customHeight="1" x14ac:dyDescent="0.2">
      <c r="A5" s="2"/>
      <c r="B5" s="64" t="s">
        <v>38</v>
      </c>
      <c r="C5" s="2"/>
      <c r="D5" s="2"/>
      <c r="E5" s="8"/>
      <c r="F5" s="8"/>
      <c r="G5" s="8"/>
      <c r="H5" s="8"/>
      <c r="I5" s="8"/>
      <c r="J5" s="8"/>
      <c r="K5" s="8"/>
      <c r="L5" s="8"/>
      <c r="M5" s="8"/>
      <c r="N5" s="8"/>
      <c r="O5" s="8"/>
      <c r="P5" s="8"/>
      <c r="Q5" s="9"/>
      <c r="R5" s="9"/>
      <c r="S5" s="2"/>
      <c r="T5" s="10"/>
      <c r="U5" s="10"/>
      <c r="V5" s="7"/>
      <c r="W5" s="11"/>
      <c r="X5" s="11"/>
      <c r="Y5" s="11"/>
      <c r="Z5" s="11"/>
      <c r="AA5" s="12"/>
      <c r="AB5" s="12"/>
      <c r="AC5" s="2"/>
    </row>
    <row r="6" spans="1:38" ht="29.25" customHeight="1" x14ac:dyDescent="0.2">
      <c r="A6" s="2"/>
      <c r="B6" s="112" t="s">
        <v>61</v>
      </c>
      <c r="C6" s="112"/>
      <c r="D6" s="112"/>
      <c r="E6" s="112"/>
      <c r="F6" s="112"/>
      <c r="G6" s="112"/>
      <c r="H6" s="112"/>
      <c r="I6" s="112"/>
      <c r="J6" s="112"/>
      <c r="K6" s="112"/>
      <c r="L6" s="8"/>
      <c r="M6" s="112" t="s">
        <v>62</v>
      </c>
      <c r="N6" s="112"/>
      <c r="O6" s="112"/>
      <c r="P6" s="112"/>
      <c r="Q6" s="112"/>
      <c r="R6" s="112"/>
      <c r="S6" s="112"/>
      <c r="T6" s="112"/>
      <c r="U6" s="112"/>
      <c r="V6" s="112"/>
      <c r="W6" s="11"/>
      <c r="X6" s="113" t="s">
        <v>4</v>
      </c>
      <c r="Y6" s="113"/>
      <c r="Z6" s="11"/>
      <c r="AA6" s="113" t="s">
        <v>5</v>
      </c>
      <c r="AB6" s="113"/>
      <c r="AC6" s="113"/>
    </row>
    <row r="7" spans="1:38" ht="20.25" customHeight="1" x14ac:dyDescent="0.2">
      <c r="A7" s="2"/>
      <c r="B7" s="13" t="s">
        <v>3</v>
      </c>
      <c r="C7" s="49"/>
      <c r="D7" s="14" t="s">
        <v>2</v>
      </c>
      <c r="E7" s="50"/>
      <c r="F7" s="15" t="s">
        <v>0</v>
      </c>
      <c r="G7" s="111"/>
      <c r="H7" s="111"/>
      <c r="I7" s="111"/>
      <c r="J7" s="111"/>
      <c r="K7" s="16" t="s">
        <v>1</v>
      </c>
      <c r="L7" s="17"/>
      <c r="M7" s="13" t="s">
        <v>3</v>
      </c>
      <c r="N7" s="49"/>
      <c r="O7" s="14" t="s">
        <v>2</v>
      </c>
      <c r="P7" s="51"/>
      <c r="Q7" s="15" t="s">
        <v>0</v>
      </c>
      <c r="R7" s="111"/>
      <c r="S7" s="111"/>
      <c r="T7" s="111"/>
      <c r="U7" s="111"/>
      <c r="V7" s="16" t="s">
        <v>1</v>
      </c>
      <c r="W7" s="18"/>
      <c r="X7" s="100" t="str">
        <f>IFERROR(TRUNC((G7-R7)/G7,3),"")</f>
        <v/>
      </c>
      <c r="Y7" s="100"/>
      <c r="Z7" s="18"/>
      <c r="AA7" s="19" t="str">
        <f>IF(X7="","",IF(X7&gt;=0.5,"○",""))</f>
        <v/>
      </c>
      <c r="AB7" s="115" t="s">
        <v>10</v>
      </c>
      <c r="AC7" s="115"/>
    </row>
    <row r="8" spans="1:38" ht="20.25" customHeight="1" thickBot="1" x14ac:dyDescent="0.25">
      <c r="A8" s="2"/>
      <c r="B8" s="13" t="s">
        <v>3</v>
      </c>
      <c r="C8" s="49"/>
      <c r="D8" s="14" t="s">
        <v>2</v>
      </c>
      <c r="E8" s="50"/>
      <c r="F8" s="15" t="s">
        <v>0</v>
      </c>
      <c r="G8" s="111"/>
      <c r="H8" s="111"/>
      <c r="I8" s="111"/>
      <c r="J8" s="111"/>
      <c r="K8" s="16" t="s">
        <v>1</v>
      </c>
      <c r="L8" s="17"/>
      <c r="M8" s="13" t="s">
        <v>3</v>
      </c>
      <c r="N8" s="49"/>
      <c r="O8" s="14" t="s">
        <v>2</v>
      </c>
      <c r="P8" s="51"/>
      <c r="Q8" s="15" t="s">
        <v>0</v>
      </c>
      <c r="R8" s="111"/>
      <c r="S8" s="111"/>
      <c r="T8" s="111"/>
      <c r="U8" s="111"/>
      <c r="V8" s="16" t="s">
        <v>1</v>
      </c>
      <c r="W8" s="18"/>
      <c r="X8" s="100" t="str">
        <f t="shared" ref="X8:X10" si="0">IFERROR(TRUNC((G8-R8)/G8,3),"")</f>
        <v/>
      </c>
      <c r="Y8" s="100"/>
      <c r="Z8" s="18"/>
      <c r="AA8" s="68" t="str">
        <f t="shared" ref="AA8" si="1">IF(X8="","",IF(X8&gt;=0.5,"○",""))</f>
        <v/>
      </c>
      <c r="AB8" s="115"/>
      <c r="AC8" s="115"/>
      <c r="AG8" s="6" t="s">
        <v>36</v>
      </c>
    </row>
    <row r="9" spans="1:38" ht="20.25" customHeight="1" thickTop="1" thickBot="1" x14ac:dyDescent="0.25">
      <c r="A9" s="2"/>
      <c r="B9" s="13" t="s">
        <v>3</v>
      </c>
      <c r="C9" s="49"/>
      <c r="D9" s="14" t="s">
        <v>2</v>
      </c>
      <c r="E9" s="50"/>
      <c r="F9" s="15" t="s">
        <v>0</v>
      </c>
      <c r="G9" s="119"/>
      <c r="H9" s="119"/>
      <c r="I9" s="119"/>
      <c r="J9" s="119"/>
      <c r="K9" s="16" t="s">
        <v>1</v>
      </c>
      <c r="L9" s="17"/>
      <c r="M9" s="13" t="s">
        <v>3</v>
      </c>
      <c r="N9" s="49"/>
      <c r="O9" s="14" t="s">
        <v>2</v>
      </c>
      <c r="P9" s="51"/>
      <c r="Q9" s="15" t="s">
        <v>0</v>
      </c>
      <c r="R9" s="119"/>
      <c r="S9" s="119"/>
      <c r="T9" s="119"/>
      <c r="U9" s="119"/>
      <c r="V9" s="16" t="s">
        <v>1</v>
      </c>
      <c r="W9" s="2"/>
      <c r="X9" s="100" t="str">
        <f t="shared" si="0"/>
        <v/>
      </c>
      <c r="Y9" s="100"/>
      <c r="Z9" s="18"/>
      <c r="AA9" s="68" t="str">
        <f>IF(X9="","",IF(X9&gt;=0.5,"○",""))</f>
        <v/>
      </c>
      <c r="AB9" s="115"/>
      <c r="AC9" s="115"/>
      <c r="AG9" s="20" t="s">
        <v>17</v>
      </c>
      <c r="AH9" s="21"/>
      <c r="AI9" s="21"/>
      <c r="AJ9" s="21"/>
      <c r="AK9" s="21"/>
      <c r="AL9" s="22"/>
    </row>
    <row r="10" spans="1:38" ht="20.25" customHeight="1" thickBot="1" x14ac:dyDescent="0.25">
      <c r="A10" s="2"/>
      <c r="B10" s="105" t="s">
        <v>20</v>
      </c>
      <c r="C10" s="105"/>
      <c r="D10" s="105"/>
      <c r="E10" s="105"/>
      <c r="F10" s="106"/>
      <c r="G10" s="116">
        <f>SUM(G7:G9)</f>
        <v>0</v>
      </c>
      <c r="H10" s="117"/>
      <c r="I10" s="117"/>
      <c r="J10" s="118"/>
      <c r="K10" s="23" t="s">
        <v>1</v>
      </c>
      <c r="L10" s="17"/>
      <c r="M10" s="105" t="s">
        <v>12</v>
      </c>
      <c r="N10" s="105"/>
      <c r="O10" s="105"/>
      <c r="P10" s="105"/>
      <c r="Q10" s="106"/>
      <c r="R10" s="116">
        <f>SUM(R7:U9)</f>
        <v>0</v>
      </c>
      <c r="S10" s="117"/>
      <c r="T10" s="117"/>
      <c r="U10" s="118"/>
      <c r="V10" s="23" t="s">
        <v>1</v>
      </c>
      <c r="W10" s="2"/>
      <c r="X10" s="100" t="str">
        <f t="shared" si="0"/>
        <v/>
      </c>
      <c r="Y10" s="100"/>
      <c r="Z10" s="18"/>
      <c r="AA10" s="68" t="str">
        <f>IF(X10="","",IF(X10&gt;=0.3,"○",""))</f>
        <v/>
      </c>
      <c r="AB10" s="114" t="s">
        <v>11</v>
      </c>
      <c r="AC10" s="114"/>
      <c r="AG10" s="24" t="s">
        <v>16</v>
      </c>
      <c r="AH10" s="2"/>
      <c r="AI10" s="2"/>
      <c r="AJ10" s="2"/>
      <c r="AK10" s="2"/>
      <c r="AL10" s="25"/>
    </row>
    <row r="11" spans="1:38" ht="24" customHeight="1" thickBot="1" x14ac:dyDescent="0.25">
      <c r="A11" s="2"/>
      <c r="B11" s="110" t="s">
        <v>63</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8"/>
      <c r="AA11" s="48" t="s">
        <v>13</v>
      </c>
      <c r="AB11" s="48"/>
      <c r="AC11" s="48"/>
      <c r="AG11" s="24"/>
      <c r="AH11" s="29">
        <f>G10-R10</f>
        <v>0</v>
      </c>
      <c r="AI11" s="30" t="s">
        <v>1</v>
      </c>
      <c r="AJ11" s="30"/>
      <c r="AK11" s="30"/>
      <c r="AL11" s="25"/>
    </row>
    <row r="12" spans="1:38" ht="17.25" customHeight="1" x14ac:dyDescent="0.2">
      <c r="A12" s="2"/>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8"/>
      <c r="AA12" s="45"/>
      <c r="AB12" s="45"/>
      <c r="AC12" s="45"/>
      <c r="AG12" s="24"/>
      <c r="AH12" s="30"/>
      <c r="AI12" s="30"/>
      <c r="AJ12" s="30"/>
      <c r="AK12" s="30"/>
      <c r="AL12" s="25"/>
    </row>
    <row r="13" spans="1:38" ht="9.75" customHeight="1" thickBot="1" x14ac:dyDescent="0.25">
      <c r="A13" s="2"/>
      <c r="B13" s="71"/>
      <c r="C13" s="71"/>
      <c r="D13" s="71"/>
      <c r="E13" s="71"/>
      <c r="F13" s="71"/>
      <c r="G13" s="71"/>
      <c r="H13" s="71"/>
      <c r="I13" s="71"/>
      <c r="J13" s="71"/>
      <c r="K13" s="71"/>
      <c r="L13" s="71"/>
      <c r="M13" s="71"/>
      <c r="N13" s="71"/>
      <c r="O13" s="71"/>
      <c r="P13" s="71"/>
      <c r="Q13" s="71"/>
      <c r="R13" s="71"/>
      <c r="S13" s="71"/>
      <c r="T13" s="71"/>
      <c r="U13" s="71"/>
      <c r="V13" s="71"/>
      <c r="W13" s="71"/>
      <c r="X13" s="71"/>
      <c r="Y13" s="71"/>
      <c r="Z13" s="70"/>
      <c r="AA13" s="45"/>
      <c r="AB13" s="45"/>
      <c r="AC13" s="45"/>
      <c r="AG13" s="24"/>
      <c r="AH13" s="30"/>
      <c r="AI13" s="30"/>
      <c r="AJ13" s="30"/>
      <c r="AK13" s="30"/>
      <c r="AL13" s="25"/>
    </row>
    <row r="14" spans="1:38" ht="21.75" customHeight="1" thickBot="1" x14ac:dyDescent="0.25">
      <c r="A14" s="2"/>
      <c r="B14" s="123" t="s">
        <v>19</v>
      </c>
      <c r="C14" s="123"/>
      <c r="D14" s="123"/>
      <c r="E14" s="123"/>
      <c r="F14" s="124"/>
      <c r="G14" s="125">
        <f>MAX(ROUNDDOWN(G10-R10,-3),0)</f>
        <v>0</v>
      </c>
      <c r="H14" s="126"/>
      <c r="I14" s="126"/>
      <c r="J14" s="126"/>
      <c r="K14" s="127"/>
      <c r="L14" s="28" t="s">
        <v>1</v>
      </c>
      <c r="M14" s="28" t="s">
        <v>21</v>
      </c>
      <c r="N14" s="28"/>
      <c r="O14" s="26"/>
      <c r="P14" s="26"/>
      <c r="Q14" s="27"/>
      <c r="R14" s="27"/>
      <c r="S14" s="27"/>
      <c r="T14" s="27"/>
      <c r="U14" s="26"/>
      <c r="V14" s="2"/>
      <c r="W14" s="18"/>
      <c r="Y14" s="18"/>
      <c r="Z14" s="18"/>
      <c r="AA14" s="31"/>
      <c r="AB14" s="2"/>
      <c r="AC14" s="2"/>
      <c r="AG14" s="32" t="s">
        <v>18</v>
      </c>
      <c r="AH14" s="33"/>
      <c r="AI14" s="33"/>
      <c r="AJ14" s="33"/>
      <c r="AK14" s="33"/>
      <c r="AL14" s="34"/>
    </row>
    <row r="15" spans="1:38" ht="12.75" customHeight="1" x14ac:dyDescent="0.2">
      <c r="A15" s="2"/>
      <c r="B15" s="26"/>
      <c r="C15" s="26"/>
      <c r="D15" s="26"/>
      <c r="E15" s="26"/>
      <c r="F15" s="26"/>
      <c r="G15" s="35" t="s">
        <v>14</v>
      </c>
      <c r="H15" s="28"/>
      <c r="I15" s="28"/>
      <c r="J15" s="28"/>
      <c r="K15" s="28"/>
      <c r="L15" s="28"/>
      <c r="M15" s="28"/>
      <c r="N15" s="28"/>
      <c r="O15" s="28"/>
      <c r="P15" s="26"/>
      <c r="Q15" s="26"/>
      <c r="R15" s="27"/>
      <c r="S15" s="27"/>
      <c r="T15" s="27"/>
      <c r="U15" s="27"/>
      <c r="V15" s="26"/>
      <c r="W15" s="2"/>
      <c r="X15" s="18"/>
      <c r="Y15" s="18"/>
      <c r="Z15" s="18"/>
      <c r="AA15" s="31"/>
      <c r="AB15" s="2"/>
      <c r="AC15" s="2"/>
    </row>
    <row r="16" spans="1:38" ht="12.75" customHeight="1" x14ac:dyDescent="0.2">
      <c r="A16" s="2"/>
      <c r="B16" s="26"/>
      <c r="C16" s="26"/>
      <c r="D16" s="26"/>
      <c r="E16" s="26"/>
      <c r="F16" s="26"/>
      <c r="G16" s="35"/>
      <c r="H16" s="28"/>
      <c r="I16" s="28"/>
      <c r="J16" s="28"/>
      <c r="K16" s="28"/>
      <c r="L16" s="28"/>
      <c r="M16" s="28"/>
      <c r="N16" s="28"/>
      <c r="O16" s="28"/>
      <c r="P16" s="26"/>
      <c r="Q16" s="26"/>
      <c r="R16" s="27"/>
      <c r="S16" s="27"/>
      <c r="T16" s="27"/>
      <c r="U16" s="27"/>
      <c r="V16" s="26"/>
      <c r="W16" s="2"/>
      <c r="X16" s="60"/>
      <c r="Y16" s="60"/>
      <c r="Z16" s="60"/>
      <c r="AA16" s="31"/>
      <c r="AB16" s="2"/>
      <c r="AC16" s="2"/>
    </row>
    <row r="17" spans="1:30" ht="18" customHeight="1" x14ac:dyDescent="0.2">
      <c r="A17" s="2"/>
      <c r="B17" s="65" t="s">
        <v>40</v>
      </c>
      <c r="C17" s="36"/>
      <c r="D17" s="36"/>
      <c r="E17" s="37"/>
      <c r="F17" s="37"/>
      <c r="G17" s="27"/>
      <c r="H17" s="27"/>
      <c r="I17" s="27"/>
      <c r="J17" s="27"/>
      <c r="K17" s="67"/>
      <c r="L17" s="67"/>
      <c r="M17" s="67"/>
      <c r="N17" s="67"/>
      <c r="O17" s="28"/>
      <c r="P17" s="67"/>
      <c r="Q17" s="67"/>
      <c r="R17" s="27"/>
      <c r="S17" s="27"/>
      <c r="T17" s="27"/>
      <c r="U17" s="38"/>
      <c r="V17" s="37"/>
      <c r="W17" s="36"/>
      <c r="X17" s="39"/>
      <c r="Y17" s="39"/>
      <c r="Z17" s="39"/>
      <c r="AA17" s="40"/>
      <c r="AB17" s="36"/>
      <c r="AC17" s="36"/>
    </row>
    <row r="18" spans="1:30" ht="17.25" customHeight="1" x14ac:dyDescent="0.2">
      <c r="A18" s="2"/>
      <c r="B18" s="98">
        <v>1</v>
      </c>
      <c r="C18" s="101" t="s">
        <v>8</v>
      </c>
      <c r="D18" s="101"/>
      <c r="E18" s="101"/>
      <c r="F18" s="102"/>
      <c r="G18" s="41"/>
      <c r="H18" s="42"/>
      <c r="I18" s="42"/>
      <c r="J18" s="42"/>
      <c r="K18" s="42"/>
      <c r="L18" s="42"/>
      <c r="M18" s="42"/>
      <c r="N18" s="42"/>
      <c r="O18" s="42"/>
      <c r="P18" s="42"/>
      <c r="Q18" s="42"/>
      <c r="R18" s="43"/>
      <c r="S18" s="43"/>
      <c r="T18" s="15"/>
      <c r="U18" s="103" t="s">
        <v>6</v>
      </c>
      <c r="V18" s="104"/>
      <c r="W18" s="44"/>
      <c r="X18" s="43"/>
      <c r="Y18" s="43"/>
      <c r="Z18" s="43"/>
      <c r="AA18" s="43"/>
      <c r="AB18" s="43"/>
      <c r="AC18" s="15"/>
    </row>
    <row r="19" spans="1:30" ht="17.25" customHeight="1" x14ac:dyDescent="0.2">
      <c r="A19" s="2"/>
      <c r="B19" s="99"/>
      <c r="C19" s="101" t="s">
        <v>7</v>
      </c>
      <c r="D19" s="101"/>
      <c r="E19" s="101"/>
      <c r="F19" s="101"/>
      <c r="G19" s="41"/>
      <c r="H19" s="42"/>
      <c r="I19" s="42"/>
      <c r="J19" s="42"/>
      <c r="K19" s="42"/>
      <c r="L19" s="42"/>
      <c r="M19" s="42"/>
      <c r="N19" s="42"/>
      <c r="O19" s="42"/>
      <c r="P19" s="42"/>
      <c r="Q19" s="42"/>
      <c r="R19" s="43"/>
      <c r="S19" s="43"/>
      <c r="T19" s="15"/>
      <c r="U19" s="103" t="s">
        <v>9</v>
      </c>
      <c r="V19" s="104"/>
      <c r="W19" s="44"/>
      <c r="X19" s="43"/>
      <c r="Y19" s="43"/>
      <c r="Z19" s="43"/>
      <c r="AA19" s="43"/>
      <c r="AB19" s="43"/>
      <c r="AC19" s="15"/>
    </row>
    <row r="20" spans="1:30" ht="12.75" customHeight="1" x14ac:dyDescent="0.2">
      <c r="A20" s="2"/>
      <c r="B20" s="66"/>
      <c r="C20" s="66"/>
      <c r="D20" s="66"/>
      <c r="E20" s="66"/>
      <c r="F20" s="66"/>
      <c r="G20" s="53"/>
      <c r="H20" s="53"/>
      <c r="I20" s="53"/>
      <c r="J20" s="53"/>
      <c r="K20" s="53"/>
      <c r="L20" s="53"/>
      <c r="M20" s="53"/>
      <c r="N20" s="53"/>
      <c r="O20" s="53"/>
      <c r="P20" s="53"/>
      <c r="Q20" s="53"/>
      <c r="R20" s="28"/>
      <c r="S20" s="28"/>
      <c r="T20" s="28"/>
      <c r="U20" s="67"/>
      <c r="V20" s="67"/>
      <c r="W20" s="28"/>
      <c r="X20" s="28"/>
      <c r="Y20" s="28"/>
      <c r="Z20" s="28"/>
      <c r="AA20" s="28"/>
      <c r="AB20" s="28"/>
      <c r="AC20" s="28"/>
    </row>
    <row r="21" spans="1:30" ht="17.25" customHeight="1" thickBot="1" x14ac:dyDescent="0.25">
      <c r="A21" s="2"/>
      <c r="B21" s="64" t="s">
        <v>41</v>
      </c>
      <c r="C21" s="2"/>
      <c r="D21" s="2"/>
      <c r="E21" s="67"/>
      <c r="F21" s="67"/>
      <c r="G21" s="27"/>
      <c r="H21" s="27"/>
      <c r="I21" s="27"/>
      <c r="J21" s="27"/>
      <c r="K21" s="67"/>
      <c r="L21" s="67"/>
      <c r="M21" s="67"/>
      <c r="N21" s="67"/>
      <c r="O21" s="28"/>
      <c r="P21" s="67"/>
      <c r="Q21" s="67"/>
      <c r="R21" s="27"/>
      <c r="S21" s="27"/>
      <c r="T21" s="27"/>
      <c r="U21" s="27"/>
      <c r="V21" s="67"/>
      <c r="W21" s="2"/>
      <c r="X21" s="62"/>
      <c r="Y21" s="62"/>
      <c r="Z21" s="62"/>
      <c r="AA21" s="66"/>
      <c r="AB21" s="2"/>
      <c r="AC21" s="2"/>
    </row>
    <row r="22" spans="1:30" s="2" customFormat="1" ht="17.25" customHeight="1" thickBot="1" x14ac:dyDescent="0.25">
      <c r="B22" s="108" t="s">
        <v>34</v>
      </c>
      <c r="C22" s="109"/>
      <c r="D22" s="109"/>
      <c r="E22" s="109"/>
      <c r="F22" s="109"/>
      <c r="G22" s="145"/>
      <c r="H22" s="146"/>
      <c r="I22" s="147"/>
      <c r="J22" s="28" t="s">
        <v>25</v>
      </c>
      <c r="K22" s="67"/>
      <c r="L22" s="67"/>
      <c r="M22" s="67"/>
      <c r="N22" s="67"/>
      <c r="O22" s="28"/>
      <c r="P22" s="67"/>
      <c r="Q22" s="67"/>
      <c r="R22" s="27"/>
      <c r="S22" s="27"/>
      <c r="T22" s="27"/>
      <c r="U22" s="27"/>
      <c r="V22" s="67"/>
      <c r="X22" s="62"/>
      <c r="Y22" s="62"/>
      <c r="Z22" s="62"/>
      <c r="AA22" s="66"/>
    </row>
    <row r="23" spans="1:30" ht="17.25" customHeight="1" x14ac:dyDescent="0.2">
      <c r="A23" s="2"/>
      <c r="B23" s="54" t="s">
        <v>57</v>
      </c>
      <c r="C23" s="2"/>
      <c r="D23" s="2"/>
      <c r="E23" s="67"/>
      <c r="F23" s="67"/>
      <c r="G23" s="27"/>
      <c r="H23" s="27"/>
      <c r="I23" s="27"/>
      <c r="J23" s="27"/>
      <c r="K23" s="67"/>
      <c r="L23" s="67"/>
      <c r="M23" s="67"/>
      <c r="N23" s="67"/>
      <c r="O23" s="28"/>
      <c r="P23" s="67"/>
      <c r="Q23" s="67"/>
      <c r="R23" s="27"/>
      <c r="S23" s="27"/>
      <c r="T23" s="27"/>
      <c r="U23" s="27"/>
      <c r="V23" s="67"/>
      <c r="W23" s="2"/>
      <c r="X23" s="62"/>
      <c r="Y23" s="62"/>
      <c r="Z23" s="62"/>
      <c r="AA23" s="66"/>
      <c r="AB23" s="2"/>
      <c r="AC23" s="2"/>
    </row>
    <row r="24" spans="1:30" s="2" customFormat="1" ht="10.5" customHeight="1" x14ac:dyDescent="0.2">
      <c r="C24" s="53"/>
      <c r="D24" s="53"/>
      <c r="E24" s="53"/>
      <c r="F24" s="53"/>
      <c r="G24" s="53"/>
      <c r="H24" s="53"/>
      <c r="I24" s="53"/>
      <c r="J24" s="53"/>
      <c r="K24" s="53"/>
      <c r="L24" s="53"/>
      <c r="M24" s="53"/>
      <c r="N24" s="53"/>
      <c r="O24" s="53"/>
      <c r="P24" s="53"/>
      <c r="Q24" s="53"/>
      <c r="R24" s="28"/>
      <c r="S24" s="28"/>
      <c r="T24" s="28"/>
      <c r="U24" s="28"/>
      <c r="V24" s="28"/>
      <c r="W24" s="28"/>
      <c r="X24" s="28"/>
      <c r="Y24" s="28"/>
      <c r="Z24" s="28"/>
      <c r="AA24" s="28"/>
      <c r="AB24" s="28"/>
      <c r="AC24" s="28"/>
    </row>
    <row r="25" spans="1:30" s="2" customFormat="1" ht="21" customHeight="1" x14ac:dyDescent="0.2">
      <c r="B25" s="55" t="s">
        <v>32</v>
      </c>
      <c r="C25" s="128" t="s">
        <v>26</v>
      </c>
      <c r="D25" s="129"/>
      <c r="E25" s="129"/>
      <c r="F25" s="130"/>
      <c r="G25" s="137" t="s">
        <v>47</v>
      </c>
      <c r="H25" s="138"/>
      <c r="I25" s="138"/>
      <c r="J25" s="138"/>
      <c r="K25" s="139"/>
      <c r="L25" s="131" t="s">
        <v>33</v>
      </c>
      <c r="M25" s="131"/>
      <c r="N25" s="131"/>
      <c r="O25" s="131"/>
      <c r="P25" s="53"/>
      <c r="Q25" s="53"/>
      <c r="R25" s="28"/>
      <c r="S25" s="28"/>
      <c r="T25" s="28"/>
      <c r="U25" s="28"/>
      <c r="V25" s="28"/>
      <c r="W25" s="28"/>
      <c r="X25" s="28"/>
      <c r="Y25" s="28"/>
      <c r="Z25" s="28"/>
      <c r="AA25" s="28"/>
      <c r="AB25" s="28"/>
      <c r="AC25" s="28"/>
    </row>
    <row r="26" spans="1:30" s="2" customFormat="1" ht="21" customHeight="1" x14ac:dyDescent="0.2">
      <c r="B26" s="63">
        <v>1</v>
      </c>
      <c r="C26" s="102" t="s">
        <v>37</v>
      </c>
      <c r="D26" s="135"/>
      <c r="E26" s="135"/>
      <c r="F26" s="136"/>
      <c r="G26" s="140" t="s">
        <v>43</v>
      </c>
      <c r="H26" s="141"/>
      <c r="I26" s="141"/>
      <c r="J26" s="141"/>
      <c r="K26" s="142"/>
      <c r="L26" s="132" t="str">
        <f>IF(G22="","",IF(AND(G22&lt;10,G22&gt;=0),"○",""))</f>
        <v/>
      </c>
      <c r="M26" s="133"/>
      <c r="N26" s="133"/>
      <c r="O26" s="134"/>
      <c r="P26" s="53"/>
      <c r="Q26" s="53"/>
      <c r="R26" s="28"/>
      <c r="S26" s="28"/>
      <c r="T26" s="28"/>
      <c r="U26" s="28"/>
      <c r="V26" s="28"/>
      <c r="W26" s="28"/>
      <c r="X26" s="28"/>
      <c r="Y26" s="28"/>
      <c r="Z26" s="28"/>
      <c r="AA26" s="28"/>
      <c r="AB26" s="28"/>
      <c r="AC26" s="28"/>
    </row>
    <row r="27" spans="1:30" s="2" customFormat="1" ht="21" customHeight="1" x14ac:dyDescent="0.2">
      <c r="B27" s="63">
        <v>2</v>
      </c>
      <c r="C27" s="102" t="s">
        <v>27</v>
      </c>
      <c r="D27" s="135"/>
      <c r="E27" s="135"/>
      <c r="F27" s="136"/>
      <c r="G27" s="140" t="s">
        <v>44</v>
      </c>
      <c r="H27" s="141"/>
      <c r="I27" s="141"/>
      <c r="J27" s="141"/>
      <c r="K27" s="142"/>
      <c r="L27" s="132" t="str">
        <f>IF(AND(9&lt;G22,G22&lt;20),"○","")</f>
        <v/>
      </c>
      <c r="M27" s="133"/>
      <c r="N27" s="133"/>
      <c r="O27" s="134"/>
      <c r="P27" s="53"/>
      <c r="Q27" s="53"/>
      <c r="R27" s="28"/>
      <c r="S27" s="28"/>
      <c r="T27" s="28"/>
      <c r="U27" s="28"/>
      <c r="V27" s="28"/>
      <c r="W27" s="28"/>
      <c r="X27" s="28"/>
      <c r="Y27" s="28"/>
      <c r="Z27" s="28"/>
      <c r="AA27" s="28"/>
      <c r="AB27" s="28"/>
      <c r="AC27" s="28"/>
    </row>
    <row r="28" spans="1:30" s="2" customFormat="1" ht="21" customHeight="1" x14ac:dyDescent="0.2">
      <c r="B28" s="63">
        <v>3</v>
      </c>
      <c r="C28" s="102" t="s">
        <v>28</v>
      </c>
      <c r="D28" s="135"/>
      <c r="E28" s="135"/>
      <c r="F28" s="136"/>
      <c r="G28" s="140" t="s">
        <v>31</v>
      </c>
      <c r="H28" s="141"/>
      <c r="I28" s="141"/>
      <c r="J28" s="141"/>
      <c r="K28" s="142"/>
      <c r="L28" s="132" t="str">
        <f>IF(AND(19&lt;G22,G22&lt;30),"○","")</f>
        <v/>
      </c>
      <c r="M28" s="133"/>
      <c r="N28" s="133"/>
      <c r="O28" s="134"/>
      <c r="P28" s="53"/>
      <c r="Q28" s="53"/>
      <c r="R28" s="28"/>
      <c r="S28" s="28"/>
      <c r="T28" s="28"/>
      <c r="U28" s="28"/>
      <c r="V28" s="28"/>
      <c r="W28" s="28"/>
      <c r="X28" s="28"/>
      <c r="Y28" s="28"/>
      <c r="Z28" s="28"/>
      <c r="AA28" s="28"/>
      <c r="AB28" s="28"/>
      <c r="AC28" s="28"/>
    </row>
    <row r="29" spans="1:30" s="2" customFormat="1" ht="21" customHeight="1" x14ac:dyDescent="0.2">
      <c r="B29" s="63">
        <v>4</v>
      </c>
      <c r="C29" s="102" t="s">
        <v>29</v>
      </c>
      <c r="D29" s="135"/>
      <c r="E29" s="135"/>
      <c r="F29" s="136"/>
      <c r="G29" s="140" t="s">
        <v>45</v>
      </c>
      <c r="H29" s="141"/>
      <c r="I29" s="141"/>
      <c r="J29" s="141"/>
      <c r="K29" s="142"/>
      <c r="L29" s="132" t="str">
        <f>IF(AND(29&lt;G22,G22&lt;50),"○","")</f>
        <v/>
      </c>
      <c r="M29" s="133"/>
      <c r="N29" s="133"/>
      <c r="O29" s="134"/>
      <c r="P29" s="53"/>
      <c r="Q29" s="53"/>
      <c r="R29" s="28"/>
      <c r="S29" s="28"/>
      <c r="T29" s="28"/>
      <c r="U29" s="28"/>
      <c r="V29" s="28"/>
      <c r="W29" s="28"/>
      <c r="X29" s="28"/>
      <c r="Y29" s="28"/>
      <c r="Z29" s="28"/>
      <c r="AA29" s="28"/>
      <c r="AB29" s="28"/>
      <c r="AC29" s="28"/>
    </row>
    <row r="30" spans="1:30" s="2" customFormat="1" ht="21" customHeight="1" x14ac:dyDescent="0.2">
      <c r="B30" s="63">
        <v>5</v>
      </c>
      <c r="C30" s="102" t="s">
        <v>30</v>
      </c>
      <c r="D30" s="135"/>
      <c r="E30" s="135"/>
      <c r="F30" s="136"/>
      <c r="G30" s="140" t="s">
        <v>46</v>
      </c>
      <c r="H30" s="141"/>
      <c r="I30" s="141"/>
      <c r="J30" s="141"/>
      <c r="K30" s="142"/>
      <c r="L30" s="132" t="str">
        <f>IF(G22&gt;=50,"○","")</f>
        <v/>
      </c>
      <c r="M30" s="133"/>
      <c r="N30" s="133"/>
      <c r="O30" s="134"/>
      <c r="P30" s="53"/>
      <c r="Q30" s="53"/>
      <c r="R30" s="28"/>
      <c r="S30" s="28"/>
      <c r="T30" s="28"/>
      <c r="U30" s="28"/>
      <c r="V30" s="28"/>
      <c r="W30" s="28"/>
      <c r="X30" s="28"/>
      <c r="Y30" s="28"/>
      <c r="Z30" s="28"/>
      <c r="AA30" s="28"/>
      <c r="AB30" s="28"/>
      <c r="AC30" s="28"/>
    </row>
    <row r="31" spans="1:30" s="2" customFormat="1" ht="21" customHeight="1" x14ac:dyDescent="0.2">
      <c r="B31" s="45" t="s">
        <v>42</v>
      </c>
      <c r="C31" s="53"/>
      <c r="D31" s="53"/>
      <c r="E31" s="53"/>
      <c r="F31" s="53"/>
      <c r="G31" s="53"/>
      <c r="H31" s="53"/>
      <c r="I31" s="53"/>
      <c r="J31" s="53"/>
      <c r="K31" s="53"/>
      <c r="L31" s="53"/>
      <c r="M31" s="53"/>
      <c r="N31" s="53"/>
      <c r="O31" s="53"/>
      <c r="P31" s="53"/>
      <c r="Q31" s="53"/>
      <c r="R31" s="28"/>
      <c r="S31" s="28"/>
      <c r="T31" s="28"/>
      <c r="U31" s="28"/>
      <c r="V31" s="28"/>
      <c r="W31" s="28"/>
      <c r="X31" s="28"/>
      <c r="Y31" s="28"/>
      <c r="Z31" s="28"/>
      <c r="AA31" s="28"/>
      <c r="AB31" s="28"/>
      <c r="AC31" s="28"/>
    </row>
    <row r="32" spans="1:30" ht="12.75" customHeight="1" x14ac:dyDescent="0.2">
      <c r="A32" s="2"/>
      <c r="B32" s="2"/>
      <c r="C32" s="2"/>
      <c r="D32" s="2"/>
      <c r="E32" s="67"/>
      <c r="F32" s="67"/>
      <c r="G32" s="27"/>
      <c r="H32" s="27"/>
      <c r="I32" s="27"/>
      <c r="J32" s="27"/>
      <c r="K32" s="67"/>
      <c r="L32" s="67"/>
      <c r="M32" s="67"/>
      <c r="N32" s="67"/>
      <c r="O32" s="28"/>
      <c r="P32" s="67"/>
      <c r="Q32" s="67"/>
      <c r="R32" s="27"/>
      <c r="S32" s="27"/>
      <c r="T32" s="27"/>
      <c r="U32" s="27"/>
      <c r="V32" s="67"/>
      <c r="W32" s="4"/>
      <c r="X32" s="62"/>
      <c r="Y32" s="62"/>
      <c r="Z32" s="62"/>
      <c r="AA32" s="61"/>
      <c r="AB32" s="2"/>
      <c r="AC32" s="2"/>
      <c r="AD32" s="2"/>
    </row>
    <row r="33" spans="1:32" ht="17.25" customHeight="1" thickBot="1" x14ac:dyDescent="0.25">
      <c r="A33" s="2"/>
      <c r="B33" s="64" t="s">
        <v>39</v>
      </c>
      <c r="C33" s="2"/>
      <c r="D33" s="2"/>
      <c r="E33" s="45"/>
      <c r="F33" s="45"/>
      <c r="G33" s="45"/>
      <c r="H33" s="45"/>
      <c r="I33" s="45"/>
      <c r="J33" s="45"/>
      <c r="K33" s="45"/>
      <c r="L33" s="45"/>
      <c r="M33" s="45"/>
      <c r="N33" s="45"/>
      <c r="O33" s="45"/>
      <c r="P33" s="45"/>
      <c r="Q33" s="45"/>
      <c r="R33" s="45"/>
      <c r="S33" s="45"/>
      <c r="T33" s="11"/>
      <c r="U33" s="11"/>
      <c r="V33" s="11"/>
      <c r="W33" s="11"/>
      <c r="X33" s="11"/>
      <c r="Y33" s="11"/>
      <c r="Z33" s="11"/>
      <c r="AA33" s="11"/>
      <c r="AB33" s="45"/>
      <c r="AC33" s="2"/>
      <c r="AD33" s="2"/>
      <c r="AF33" s="69">
        <f>IF(L26="○",300000,1)</f>
        <v>1</v>
      </c>
    </row>
    <row r="34" spans="1:32" ht="17.25" customHeight="1" thickBot="1" x14ac:dyDescent="0.25">
      <c r="A34" s="2"/>
      <c r="B34" s="143" t="s">
        <v>35</v>
      </c>
      <c r="C34" s="144"/>
      <c r="D34" s="144"/>
      <c r="E34" s="144"/>
      <c r="F34" s="144"/>
      <c r="G34" s="120" t="str">
        <f>IF(MAX(AF39:AF43)&gt;1,MAX(AF39:AF43),"")</f>
        <v/>
      </c>
      <c r="H34" s="121"/>
      <c r="I34" s="121"/>
      <c r="J34" s="121"/>
      <c r="K34" s="122"/>
      <c r="L34" s="5"/>
      <c r="M34" s="5"/>
      <c r="N34" s="5"/>
      <c r="O34" s="5"/>
      <c r="P34" s="5"/>
      <c r="Q34" s="1"/>
      <c r="R34" s="56"/>
      <c r="S34" s="56"/>
      <c r="T34" s="58"/>
      <c r="U34" s="58"/>
      <c r="V34" s="57"/>
      <c r="W34" s="57"/>
      <c r="X34" s="57"/>
      <c r="Y34" s="57"/>
      <c r="Z34" s="3"/>
      <c r="AA34" s="3"/>
      <c r="AB34" s="45"/>
      <c r="AC34" s="2"/>
      <c r="AD34" s="2"/>
      <c r="AF34" s="69">
        <f>IF(L27="○",600000,1)</f>
        <v>1</v>
      </c>
    </row>
    <row r="35" spans="1:32" s="4" customFormat="1" ht="11.25" customHeight="1" x14ac:dyDescent="0.2">
      <c r="B35" s="47" t="s">
        <v>58</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F35" s="69">
        <f>IF(L28="○",900000,1)</f>
        <v>1</v>
      </c>
    </row>
    <row r="36" spans="1:32" s="4" customFormat="1" ht="17.25" customHeight="1" x14ac:dyDescent="0.2">
      <c r="A36" s="74"/>
      <c r="B36" s="75"/>
      <c r="C36" s="75"/>
      <c r="D36" s="75"/>
      <c r="E36" s="75"/>
      <c r="F36" s="75"/>
      <c r="G36" s="75"/>
      <c r="H36" s="75"/>
      <c r="I36" s="75"/>
      <c r="J36" s="75"/>
      <c r="K36" s="75"/>
      <c r="L36" s="75"/>
      <c r="M36" s="75"/>
      <c r="N36" s="75"/>
      <c r="O36" s="75"/>
      <c r="P36" s="75"/>
      <c r="Q36" s="75"/>
      <c r="R36" s="75"/>
      <c r="S36" s="75"/>
      <c r="T36" s="75"/>
      <c r="U36" s="75"/>
      <c r="V36" s="75"/>
      <c r="W36" s="75"/>
      <c r="X36" s="75"/>
      <c r="Y36" s="52"/>
      <c r="Z36" s="52"/>
      <c r="AA36" s="52"/>
      <c r="AB36" s="52"/>
      <c r="AC36" s="52"/>
      <c r="AF36" s="69">
        <f>IF(L29="○",1200000,1)</f>
        <v>1</v>
      </c>
    </row>
    <row r="37" spans="1:32" s="4" customFormat="1" ht="17.25" customHeight="1" thickBot="1" x14ac:dyDescent="0.25">
      <c r="A37" s="74"/>
      <c r="B37" s="76" t="s">
        <v>54</v>
      </c>
      <c r="C37" s="74"/>
      <c r="D37" s="74"/>
      <c r="E37" s="77"/>
      <c r="F37" s="77"/>
      <c r="G37" s="74"/>
      <c r="H37" s="78"/>
      <c r="I37" s="78"/>
      <c r="J37" s="78"/>
      <c r="K37" s="78"/>
      <c r="L37" s="78"/>
      <c r="M37" s="79"/>
      <c r="N37" s="79"/>
      <c r="O37" s="79"/>
      <c r="P37" s="79"/>
      <c r="Q37" s="79"/>
      <c r="R37" s="80"/>
      <c r="S37" s="80"/>
      <c r="T37" s="80"/>
      <c r="U37" s="80"/>
      <c r="V37" s="80"/>
      <c r="W37" s="78"/>
      <c r="X37" s="78"/>
      <c r="Z37" s="11"/>
      <c r="AA37" s="11"/>
      <c r="AF37" s="69">
        <f>IF(L30="○",1500000,1)</f>
        <v>1</v>
      </c>
    </row>
    <row r="38" spans="1:32" s="4" customFormat="1" ht="17.25" customHeight="1" thickBot="1" x14ac:dyDescent="0.25">
      <c r="A38" s="74"/>
      <c r="B38" s="88" t="s">
        <v>55</v>
      </c>
      <c r="C38" s="89"/>
      <c r="D38" s="89"/>
      <c r="E38" s="89"/>
      <c r="F38" s="89"/>
      <c r="G38" s="95">
        <f>MIN(G14,G34)</f>
        <v>0</v>
      </c>
      <c r="H38" s="96"/>
      <c r="I38" s="96"/>
      <c r="J38" s="96"/>
      <c r="K38" s="97"/>
      <c r="L38" s="81" t="s">
        <v>22</v>
      </c>
      <c r="M38" s="81" t="s">
        <v>15</v>
      </c>
      <c r="N38" s="81" t="s">
        <v>23</v>
      </c>
      <c r="O38" s="81"/>
      <c r="P38" s="82"/>
      <c r="Q38" s="82"/>
      <c r="R38" s="83"/>
      <c r="S38" s="83"/>
      <c r="T38" s="83"/>
      <c r="U38" s="83"/>
      <c r="V38" s="82"/>
      <c r="W38" s="74"/>
      <c r="X38" s="80"/>
      <c r="Y38" s="62"/>
      <c r="Z38" s="62"/>
      <c r="AA38" s="61"/>
    </row>
    <row r="39" spans="1:32" s="4" customFormat="1" ht="17.25" customHeight="1" x14ac:dyDescent="0.2">
      <c r="A39" s="74"/>
      <c r="B39" s="79"/>
      <c r="C39" s="79"/>
      <c r="D39" s="79"/>
      <c r="E39" s="79"/>
      <c r="F39" s="79"/>
      <c r="G39" s="83"/>
      <c r="H39" s="83"/>
      <c r="I39" s="83"/>
      <c r="J39" s="83"/>
      <c r="K39" s="83"/>
      <c r="L39" s="83"/>
      <c r="M39" s="84"/>
      <c r="N39" s="81"/>
      <c r="O39" s="81"/>
      <c r="P39" s="82"/>
      <c r="Q39" s="82"/>
      <c r="R39" s="83"/>
      <c r="S39" s="83"/>
      <c r="T39" s="83"/>
      <c r="U39" s="83"/>
      <c r="V39" s="82"/>
      <c r="W39" s="74"/>
      <c r="X39" s="80"/>
      <c r="Y39" s="18"/>
      <c r="Z39" s="18"/>
      <c r="AA39" s="46"/>
      <c r="AF39" s="69">
        <f>IF(L26="○",400000,1)</f>
        <v>1</v>
      </c>
    </row>
    <row r="40" spans="1:32" ht="17.25" customHeight="1" thickBot="1" x14ac:dyDescent="0.25">
      <c r="A40" s="85"/>
      <c r="B40" s="76" t="s">
        <v>48</v>
      </c>
      <c r="C40" s="85"/>
      <c r="D40" s="85"/>
      <c r="E40" s="82"/>
      <c r="F40" s="82"/>
      <c r="G40" s="83"/>
      <c r="H40" s="83"/>
      <c r="I40" s="83"/>
      <c r="J40" s="83"/>
      <c r="K40" s="82"/>
      <c r="L40" s="82"/>
      <c r="M40" s="82"/>
      <c r="N40" s="82"/>
      <c r="O40" s="81"/>
      <c r="P40" s="82"/>
      <c r="Q40" s="82"/>
      <c r="R40" s="83"/>
      <c r="S40" s="83"/>
      <c r="T40" s="83"/>
      <c r="U40" s="83"/>
      <c r="V40" s="82"/>
      <c r="W40" s="85"/>
      <c r="X40" s="80"/>
      <c r="Y40" s="72"/>
      <c r="Z40" s="60"/>
      <c r="AA40" s="31"/>
      <c r="AB40" s="2"/>
      <c r="AC40" s="2"/>
      <c r="AD40" s="2"/>
      <c r="AE40" s="2"/>
      <c r="AF40" s="69">
        <f>IF(L27="○",800000,1)</f>
        <v>1</v>
      </c>
    </row>
    <row r="41" spans="1:32" ht="17.25" customHeight="1" thickBot="1" x14ac:dyDescent="0.25">
      <c r="A41" s="85"/>
      <c r="B41" s="88" t="s">
        <v>52</v>
      </c>
      <c r="C41" s="89"/>
      <c r="D41" s="89"/>
      <c r="E41" s="89"/>
      <c r="F41" s="89"/>
      <c r="G41" s="90"/>
      <c r="H41" s="91"/>
      <c r="I41" s="91"/>
      <c r="J41" s="91"/>
      <c r="K41" s="92"/>
      <c r="L41" s="81" t="s">
        <v>1</v>
      </c>
      <c r="M41" s="81" t="s">
        <v>15</v>
      </c>
      <c r="N41" s="81" t="s">
        <v>51</v>
      </c>
      <c r="O41" s="81"/>
      <c r="P41" s="82"/>
      <c r="Q41" s="82"/>
      <c r="R41" s="83"/>
      <c r="S41" s="83"/>
      <c r="T41" s="83"/>
      <c r="U41" s="83"/>
      <c r="V41" s="82"/>
      <c r="W41" s="74"/>
      <c r="X41" s="80"/>
      <c r="Y41" s="72"/>
      <c r="Z41" s="28"/>
      <c r="AA41" s="28"/>
      <c r="AB41" s="28"/>
      <c r="AC41" s="28"/>
      <c r="AD41" s="2"/>
      <c r="AE41" s="2"/>
      <c r="AF41" s="69">
        <f>IF(L28="○",1200000,1)</f>
        <v>1</v>
      </c>
    </row>
    <row r="42" spans="1:32" ht="17.25" customHeight="1" x14ac:dyDescent="0.2">
      <c r="A42" s="85"/>
      <c r="B42" s="93"/>
      <c r="C42" s="93"/>
      <c r="D42" s="93"/>
      <c r="E42" s="93"/>
      <c r="F42" s="93"/>
      <c r="G42" s="94"/>
      <c r="H42" s="94"/>
      <c r="I42" s="94"/>
      <c r="J42" s="94"/>
      <c r="K42" s="94"/>
      <c r="L42" s="81"/>
      <c r="M42" s="81"/>
      <c r="N42" s="87" t="s">
        <v>59</v>
      </c>
      <c r="O42" s="81"/>
      <c r="P42" s="82"/>
      <c r="Q42" s="82"/>
      <c r="R42" s="83"/>
      <c r="S42" s="83"/>
      <c r="T42" s="83"/>
      <c r="U42" s="83"/>
      <c r="V42" s="82"/>
      <c r="W42" s="74"/>
      <c r="X42" s="80"/>
      <c r="Y42" s="72"/>
      <c r="Z42" s="28"/>
      <c r="AA42" s="28"/>
      <c r="AB42" s="28"/>
      <c r="AC42" s="28"/>
      <c r="AD42" s="2"/>
      <c r="AE42" s="2"/>
      <c r="AF42" s="69">
        <f>IF(L29="○",1600000,1)</f>
        <v>1</v>
      </c>
    </row>
    <row r="43" spans="1:32" ht="17.25" customHeight="1" thickBot="1" x14ac:dyDescent="0.25">
      <c r="A43" s="86"/>
      <c r="B43" s="76" t="s">
        <v>50</v>
      </c>
      <c r="C43" s="86"/>
      <c r="D43" s="86"/>
      <c r="E43" s="86"/>
      <c r="F43" s="86"/>
      <c r="G43" s="86"/>
      <c r="H43" s="86"/>
      <c r="I43" s="86"/>
      <c r="J43" s="86"/>
      <c r="K43" s="86"/>
      <c r="L43" s="86"/>
      <c r="M43" s="86"/>
      <c r="N43" s="86"/>
      <c r="O43" s="86"/>
      <c r="P43" s="86"/>
      <c r="Q43" s="86"/>
      <c r="R43" s="86"/>
      <c r="S43" s="86"/>
      <c r="T43" s="86"/>
      <c r="U43" s="86"/>
      <c r="V43" s="86"/>
      <c r="W43" s="86"/>
      <c r="X43" s="86"/>
      <c r="Y43" s="73"/>
      <c r="AF43" s="69">
        <f>IF(L30="○",2000000,1)</f>
        <v>1</v>
      </c>
    </row>
    <row r="44" spans="1:32" ht="17.25" customHeight="1" thickBot="1" x14ac:dyDescent="0.25">
      <c r="A44" s="86"/>
      <c r="B44" s="88" t="s">
        <v>53</v>
      </c>
      <c r="C44" s="89"/>
      <c r="D44" s="89"/>
      <c r="E44" s="89"/>
      <c r="F44" s="89"/>
      <c r="G44" s="95">
        <f>G38-G41</f>
        <v>0</v>
      </c>
      <c r="H44" s="96"/>
      <c r="I44" s="96"/>
      <c r="J44" s="96"/>
      <c r="K44" s="97"/>
      <c r="L44" s="81" t="s">
        <v>1</v>
      </c>
      <c r="M44" s="81" t="s">
        <v>15</v>
      </c>
      <c r="N44" s="81" t="s">
        <v>49</v>
      </c>
      <c r="O44" s="81"/>
      <c r="P44" s="82"/>
      <c r="Q44" s="82"/>
      <c r="R44" s="83"/>
      <c r="S44" s="83"/>
      <c r="T44" s="83"/>
      <c r="U44" s="83"/>
      <c r="V44" s="82"/>
      <c r="W44" s="74"/>
      <c r="X44" s="80"/>
      <c r="Y44" s="72"/>
    </row>
  </sheetData>
  <mergeCells count="60">
    <mergeCell ref="AA1:AD1"/>
    <mergeCell ref="A3:AD3"/>
    <mergeCell ref="B6:K6"/>
    <mergeCell ref="M6:V6"/>
    <mergeCell ref="X6:Y6"/>
    <mergeCell ref="AA6:AC6"/>
    <mergeCell ref="AB10:AC10"/>
    <mergeCell ref="G7:J7"/>
    <mergeCell ref="R7:U7"/>
    <mergeCell ref="X7:Y7"/>
    <mergeCell ref="AB7:AC9"/>
    <mergeCell ref="G8:J8"/>
    <mergeCell ref="R8:U8"/>
    <mergeCell ref="X8:Y8"/>
    <mergeCell ref="G9:J9"/>
    <mergeCell ref="R9:U9"/>
    <mergeCell ref="X9:Y9"/>
    <mergeCell ref="B10:F10"/>
    <mergeCell ref="G10:J10"/>
    <mergeCell ref="M10:Q10"/>
    <mergeCell ref="R10:U10"/>
    <mergeCell ref="X10:Y10"/>
    <mergeCell ref="B11:Y12"/>
    <mergeCell ref="B14:F14"/>
    <mergeCell ref="G14:K14"/>
    <mergeCell ref="B22:F22"/>
    <mergeCell ref="G22:I22"/>
    <mergeCell ref="B18:B19"/>
    <mergeCell ref="C18:F18"/>
    <mergeCell ref="U18:V18"/>
    <mergeCell ref="C19:F19"/>
    <mergeCell ref="U19:V19"/>
    <mergeCell ref="L28:O28"/>
    <mergeCell ref="B34:F34"/>
    <mergeCell ref="C29:F29"/>
    <mergeCell ref="C30:F30"/>
    <mergeCell ref="L29:O29"/>
    <mergeCell ref="L30:O30"/>
    <mergeCell ref="C28:F28"/>
    <mergeCell ref="G28:K28"/>
    <mergeCell ref="G29:K29"/>
    <mergeCell ref="G30:K30"/>
    <mergeCell ref="C25:F25"/>
    <mergeCell ref="L25:O25"/>
    <mergeCell ref="L26:O26"/>
    <mergeCell ref="L27:O27"/>
    <mergeCell ref="C26:F26"/>
    <mergeCell ref="C27:F27"/>
    <mergeCell ref="G25:K25"/>
    <mergeCell ref="G26:K26"/>
    <mergeCell ref="G27:K27"/>
    <mergeCell ref="B44:F44"/>
    <mergeCell ref="G44:K44"/>
    <mergeCell ref="G34:K34"/>
    <mergeCell ref="B38:F38"/>
    <mergeCell ref="G38:K38"/>
    <mergeCell ref="B41:F41"/>
    <mergeCell ref="G41:K41"/>
    <mergeCell ref="B42:F42"/>
    <mergeCell ref="G42:K42"/>
  </mergeCells>
  <phoneticPr fontId="1"/>
  <dataValidations count="2">
    <dataValidation type="list" allowBlank="1" showInputMessage="1" showErrorMessage="1" sqref="G37" xr:uid="{00000000-0002-0000-0100-000000000000}">
      <formula1>"○"</formula1>
    </dataValidation>
    <dataValidation imeMode="off" allowBlank="1" showInputMessage="1" showErrorMessage="1" sqref="G14 E32 M10 K32:P32 K7:L10 E23 K21:P23 V32 B10 V7:V10 L5:L6 E7:E9 Q14 U14 L14:O14 G7:G10 R7:R10 L38:N38 M39:N39 V21:V23 B14:B16 M5:P5 R15:R32 E5:K5 AH11:AH13 G38:G42 O38:P39 E21 G21:G23 J22 E40 G32 G34 K40:P40 V15:V17 M15:P16 G17 E17 K17:P17 L44:P44 V44 G44 R44 L41:P42 R38:R42 V38:V42" xr:uid="{00000000-0002-0000-0100-000001000000}"/>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申請額計算表（宿泊・卸売用） </vt:lpstr>
      <vt:lpstr>'別紙１　申請額計算表（宿泊・卸売用）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橘 美枝子</cp:lastModifiedBy>
  <cp:lastPrinted>2021-11-27T06:11:06Z</cp:lastPrinted>
  <dcterms:created xsi:type="dcterms:W3CDTF">2020-05-23T02:59:19Z</dcterms:created>
  <dcterms:modified xsi:type="dcterms:W3CDTF">2021-12-06T05:22:32Z</dcterms:modified>
</cp:coreProperties>
</file>